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2"/>
  </bookViews>
  <sheets>
    <sheet name="Доходы" sheetId="1" r:id="rId1"/>
    <sheet name="Расходы" sheetId="2" r:id="rId2"/>
    <sheet name="Источники деф.бюд." sheetId="3" r:id="rId3"/>
  </sheets>
  <definedNames/>
  <calcPr fullCalcOnLoad="1" refMode="R1C1"/>
</workbook>
</file>

<file path=xl/sharedStrings.xml><?xml version="1.0" encoding="utf-8"?>
<sst xmlns="http://schemas.openxmlformats.org/spreadsheetml/2006/main" count="206" uniqueCount="142">
  <si>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</si>
  <si>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</si>
  <si>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</si>
  <si>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</si>
  <si>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</si>
  <si>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</si>
  <si>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</si>
  <si>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</si>
  <si>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</si>
  <si>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бюджетам поселений на поддержку мер  по 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</si>
  <si>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</si>
  <si>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</si>
  <si>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18210102030011000110</t>
  </si>
  <si>
    <t>00085000000000000000</t>
  </si>
  <si>
    <t>00010000000000000000</t>
  </si>
  <si>
    <t>18210100000000000000</t>
  </si>
  <si>
    <t>18210102000010000110</t>
  </si>
  <si>
    <t>25720000000000000000</t>
  </si>
  <si>
    <t>25720200000000000000</t>
  </si>
  <si>
    <t>25720201000000000151</t>
  </si>
  <si>
    <t>25720201001100000151</t>
  </si>
  <si>
    <t>25720201003100000151</t>
  </si>
  <si>
    <t>25720203000000000151</t>
  </si>
  <si>
    <t>25720203015100000151</t>
  </si>
  <si>
    <t>25710800000000000000</t>
  </si>
  <si>
    <t>25710804000011000110</t>
  </si>
  <si>
    <t>25710804020011000110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</si>
  <si>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</si>
  <si>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</si>
  <si>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</si>
  <si>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</si>
  <si>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</si>
  <si>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</si>
  <si>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Код главного распорядителя бюджетных средств</t>
  </si>
  <si>
    <t>Назначено (тыс.руб.)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</si>
  <si>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</si>
  <si>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</si>
  <si>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</si>
  <si>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</si>
  <si>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ФИЗИЧЕСКАЯ КУЛЬТУРА И СПОРТ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</si>
  <si>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</si>
  <si>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</si>
  <si>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Назначено    
(тыс. руб.)</t>
  </si>
  <si>
    <t>Исполнено 
(тыс. руб.)</t>
  </si>
  <si>
    <t>ИСТОЧНИКИ ФИНАНСИРОВАНИЯ ДЕФИЦИТА БЮДЖЕТА - 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</si>
  <si>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</si>
  <si>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</si>
  <si>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</si>
  <si>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</si>
  <si>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</si>
  <si>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</si>
  <si>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</si>
  <si>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</si>
  <si>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</si>
  <si>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</si>
  <si>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</si>
  <si>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</si>
  <si>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</si>
  <si>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</si>
  <si>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</si>
  <si>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</si>
  <si>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</si>
  <si>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</si>
  <si>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</si>
  <si>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</si>
  <si>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Неисполненные
назначения (тыс.руб.)</t>
  </si>
  <si>
    <t>Код администратора</t>
  </si>
  <si>
    <t>ПРИЛОЖЕНИЕ №1</t>
  </si>
  <si>
    <t>ПРИЛОЖЕНИЕ №2</t>
  </si>
  <si>
    <t>ПРИЛОЖЕНИЕ №3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</si>
  <si>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227,227.1 и 228 Налогового кодекса Российской Федерации</t>
  </si>
  <si>
    <t>Налог на доходы физических лиц,полученных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адвокадские кабинеты и других лиц занимающихся частной практикой в соотвествии со статьей 227 Налогового кодекса</t>
  </si>
  <si>
    <t>Налог на доходы физических лиц с доходов, полученных в соотвествии со статьей 228 Налогового Кодекса РФ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</si>
  <si>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</si>
  <si>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</si>
  <si>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</si>
  <si>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</si>
  <si>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</si>
  <si>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</si>
  <si>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1821060613101000110</t>
  </si>
  <si>
    <t xml:space="preserve">Прочие субсидии бюджетам поселений                  </t>
  </si>
  <si>
    <t>25720202999100000151</t>
  </si>
  <si>
    <t>Прочие субсидии</t>
  </si>
  <si>
    <t>25720202999000000151</t>
  </si>
  <si>
    <t>18210102010010000110</t>
  </si>
  <si>
    <t>18210102020010000110</t>
  </si>
  <si>
    <t>Земельный налог, взимаемый по ставкам, установленным в соответствии с подпунктом 1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</si>
  <si>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ПЕРВЫЙ КВАРТАЛ 2014 ГОДА</t>
  </si>
  <si>
    <t>ОТЧЕТ ПО РАСХОДАМ БЮДЖЕТА ГОРОДСКОГО ПОСЕЛЕНИЯ РОЩИНСКИЙ ПО РАЗДЕЛАМ, ПОДРАЗДЕЛАМ,ЦЕЛЕВЫМ СТАТЬЯМ И ВИДАМ РАСХОДОВ КЛАССИФИКАЦИИ РАСХОДОВ БЮДЖЕТОВ БЮДЖЕТНОЙ КЛАССИФИКАЦИИ РОССИЙСКОЙ ФЕДЕРАЦИИ В ВЕДОМСТВЕННОЙ СТРУКТУРЕ РАСХОДОВ БЮДЖЕТА ГОРОДСКОГО ПОСЕЛЕНИЯ РОЩИНСКИЙ ЗА ПЕРВЫЙ КВАРТАЛ  2014 ГОДА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</si>
  <si>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</si>
  <si>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00 2 0400</t>
  </si>
  <si>
    <t>Аппарат местной администрации муниципального образования</t>
  </si>
  <si>
    <t>Аппарат представительного органа муниципального образования</t>
  </si>
  <si>
    <t>Коды классификации расходов бюджета</t>
  </si>
  <si>
    <t>Наименование показателя</t>
  </si>
  <si>
    <t>раз-дел</t>
  </si>
  <si>
    <t>под-раздел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</si>
  <si>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</si>
  <si>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</si>
  <si>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</si>
  <si>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00 2 0300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</si>
  <si>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</si>
  <si>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</si>
  <si>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</si>
  <si>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00 2 1100</t>
  </si>
  <si>
    <t>Председатель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</si>
  <si>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</si>
  <si>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</si>
  <si>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</si>
  <si>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</si>
  <si>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</si>
  <si>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</si>
  <si>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</si>
  <si>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</si>
  <si>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</si>
  <si>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07 0 0500</t>
  </si>
  <si>
    <t>Резервный фонд администрации</t>
  </si>
  <si>
    <t>Резервные средства</t>
  </si>
  <si>
    <t>Мобилизационная и вневойсковая подготовка</t>
  </si>
  <si>
    <t>Общеэкономические вопросы</t>
  </si>
  <si>
    <t>51 0 0200</t>
  </si>
  <si>
    <t>Благоустройство</t>
  </si>
  <si>
    <t>73 1 0001</t>
  </si>
  <si>
    <t>МУНИЦИПАЛЬНАЯ  ПРОГРАММА ГОРОДСКОГО ПОСЕЛЕНИЯ РОЩИНСКИЙ "БЛАГОУСТРОЙСТВО ТЕРРИТОРИИ ГОРОДСКОГО ПОСЕЛЕНИЯ РОЩИНСКИЙ НА 2014-2016 ГОДА "</t>
  </si>
  <si>
    <t>Молодежная политика и оздоровление детей</t>
  </si>
  <si>
    <t>73 2 0000</t>
  </si>
  <si>
    <t>МУНИЦИПАЛЬНАЯ ПРОГРАММА ГОРОДСКОГО ПОСЕЛЕНИЯ РОЩИНСКИЙ НА ПЕРИОД 2014-2016 ГОДОВ "ДЕТИ И МОЛОДЕЖЬ -НАШЕ БУДУЩЕЕ"</t>
  </si>
  <si>
    <t>Мероприятия  в области социальной политики</t>
  </si>
  <si>
    <t>73 3 0000</t>
  </si>
  <si>
    <t>МУНИЦИПАЛЬНАЯ  ПРОГРАММА ГОРОДСКОГО ПОСЕЛЕНИЯ РОЩИНСКИЙ "КУЛЬТУРНАЯ ЖИЗНЬ ГОРОДСКОГО ПОСЕЛЕНИЯ РОЩИНСКИЙ"</t>
  </si>
  <si>
    <t>Физическая культура</t>
  </si>
  <si>
    <t>73 4 0000</t>
  </si>
  <si>
    <t>МУНИЦИПАЛЬНАЯ ПРОГРАММА ГОРОДСКОГО ПОСЕЛЕНИЯ РОЩИНСКИЙ НА ПЕРИОД 2014-2016 ГОДОВ "РАЗВИТИЕ ФИЗИЧЕСКОЙ КУЛЬТУРЫ И СПОРТА В ГОРОДСКОМ ПОСЕЛЕНИИ РОЩИНСКИЙ"</t>
  </si>
  <si>
    <t>60 9 0404</t>
  </si>
  <si>
    <t>Мероприятия местного значения ,финансируемые с учетом показателей социально-экономического развития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</si>
  <si>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</si>
  <si>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</si>
  <si>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</si>
  <si>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</si>
  <si>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89 9 5118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</si>
  <si>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ПЕРВЫЙ КВАРТАЛ 2014 ГОДА</t>
  </si>
  <si>
    <t>к Постановлению Главы городского поселения Рощинский от 12.05.2014 года №27 "Об утверждении отчета об исполнении бюджета городского поселения Рощинский за первый квартал 2014 года"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</si>
</sst>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  <numFmt numFmtId="172" formatCode="000\.00\.00"/>
    <numFmt numFmtId="173" formatCode="0000000"/>
    <numFmt numFmtId="174" formatCode="00"/>
  </numFmts>
  <fonts count="5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Fill="1" applyAlignment="1">
      <alignment wrapText="1"/>
    </xf>
    <xf numFmtId="171" fontId="14" fillId="0" borderId="12" xfId="53" applyNumberFormat="1" applyFont="1" applyFill="1" applyBorder="1" applyAlignment="1">
      <alignment horizontal="right" vertical="top" wrapText="1"/>
      <protection/>
    </xf>
    <xf numFmtId="0" fontId="14" fillId="0" borderId="14" xfId="53" applyFont="1" applyFill="1" applyBorder="1" applyAlignment="1">
      <alignment horizontal="left" vertical="top" wrapText="1"/>
      <protection/>
    </xf>
    <xf numFmtId="0" fontId="14" fillId="0" borderId="14" xfId="53" applyFont="1" applyFill="1" applyBorder="1" applyAlignment="1">
      <alignment vertical="top" wrapText="1"/>
      <protection/>
    </xf>
    <xf numFmtId="171" fontId="15" fillId="0" borderId="12" xfId="53" applyNumberFormat="1" applyFont="1" applyFill="1" applyBorder="1" applyAlignment="1">
      <alignment horizontal="right" vertical="top" wrapText="1"/>
      <protection/>
    </xf>
    <xf numFmtId="0" fontId="15" fillId="0" borderId="14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vertical="top" wrapText="1"/>
      <protection/>
    </xf>
    <xf numFmtId="171" fontId="16" fillId="0" borderId="12" xfId="53" applyNumberFormat="1" applyFont="1" applyFill="1" applyBorder="1" applyAlignment="1">
      <alignment horizontal="right" vertical="top" wrapText="1"/>
      <protection/>
    </xf>
    <xf numFmtId="0" fontId="16" fillId="0" borderId="14" xfId="53" applyFont="1" applyFill="1" applyBorder="1" applyAlignment="1">
      <alignment horizontal="left" vertical="top" wrapText="1"/>
      <protection/>
    </xf>
    <xf numFmtId="0" fontId="16" fillId="0" borderId="14" xfId="53" applyFont="1" applyFill="1" applyBorder="1" applyAlignment="1">
      <alignment vertical="top" wrapText="1"/>
      <protection/>
    </xf>
    <xf numFmtId="0" fontId="14" fillId="0" borderId="0" xfId="53" applyFont="1" applyFill="1" applyAlignment="1">
      <alignment wrapText="1"/>
      <protection/>
    </xf>
    <xf numFmtId="164" fontId="14" fillId="0" borderId="10" xfId="53" applyNumberFormat="1" applyFont="1" applyFill="1" applyBorder="1" applyAlignment="1">
      <alignment horizontal="center"/>
      <protection/>
    </xf>
    <xf numFmtId="164" fontId="15" fillId="0" borderId="10" xfId="53" applyNumberFormat="1" applyFont="1" applyFill="1" applyBorder="1" applyAlignment="1">
      <alignment horizontal="center"/>
      <protection/>
    </xf>
    <xf numFmtId="164" fontId="18" fillId="0" borderId="10" xfId="42" applyNumberFormat="1" applyFont="1" applyFill="1" applyBorder="1" applyAlignment="1" applyProtection="1">
      <alignment horizontal="center"/>
      <protection/>
    </xf>
    <xf numFmtId="164" fontId="16" fillId="0" borderId="10" xfId="53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10" fillId="35" borderId="10" xfId="0" applyNumberFormat="1" applyFont="1" applyFill="1" applyBorder="1" applyAlignment="1">
      <alignment horizontal="center"/>
    </xf>
    <xf numFmtId="0" fontId="15" fillId="0" borderId="0" xfId="53" applyFont="1" applyFill="1" applyAlignment="1">
      <alignment horizontal="left" wrapText="1"/>
      <protection/>
    </xf>
    <xf numFmtId="164" fontId="9" fillId="0" borderId="10" xfId="0" applyNumberFormat="1" applyFont="1" applyBorder="1" applyAlignment="1">
      <alignment horizontal="center"/>
    </xf>
    <xf numFmtId="172" fontId="9" fillId="36" borderId="15" xfId="54" applyNumberFormat="1" applyFont="1" applyFill="1" applyBorder="1" applyAlignment="1" applyProtection="1">
      <alignment horizontal="left" vertical="center" wrapText="1"/>
      <protection hidden="1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174" fontId="19" fillId="36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36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36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49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38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3" fontId="10" fillId="38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8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0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4" fontId="10" fillId="39" borderId="15" xfId="54" applyNumberFormat="1" applyFont="1" applyFill="1" applyBorder="1" applyAlignment="1" applyProtection="1">
      <alignment horizontal="center" vertical="center" wrapText="1"/>
      <protection hidden="1"/>
    </xf>
    <xf numFmtId="173" fontId="10" fillId="39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9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41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38" borderId="19" xfId="54" applyNumberFormat="1" applyFont="1" applyFill="1" applyBorder="1" applyAlignment="1" applyProtection="1">
      <alignment horizontal="center" vertical="center" wrapText="1"/>
      <protection hidden="1"/>
    </xf>
    <xf numFmtId="174" fontId="9" fillId="38" borderId="20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20" xfId="54" applyNumberFormat="1" applyFont="1" applyFill="1" applyBorder="1" applyAlignment="1" applyProtection="1">
      <alignment horizontal="center" vertical="center" wrapText="1"/>
      <protection hidden="1"/>
    </xf>
    <xf numFmtId="171" fontId="9" fillId="38" borderId="21" xfId="54" applyNumberFormat="1" applyFont="1" applyFill="1" applyBorder="1" applyAlignment="1" applyProtection="1">
      <alignment horizontal="center" vertical="center" wrapText="1"/>
      <protection hidden="1"/>
    </xf>
    <xf numFmtId="172" fontId="10" fillId="43" borderId="15" xfId="54" applyNumberFormat="1" applyFont="1" applyFill="1" applyBorder="1" applyAlignment="1" applyProtection="1">
      <alignment horizontal="left" vertical="center" wrapText="1"/>
      <protection hidden="1"/>
    </xf>
    <xf numFmtId="174" fontId="10" fillId="43" borderId="15" xfId="54" applyNumberFormat="1" applyFont="1" applyFill="1" applyBorder="1" applyAlignment="1" applyProtection="1">
      <alignment horizontal="center" vertical="center" wrapText="1"/>
      <protection hidden="1"/>
    </xf>
    <xf numFmtId="173" fontId="10" fillId="43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43" borderId="15" xfId="54" applyNumberFormat="1" applyFont="1" applyFill="1" applyBorder="1" applyAlignment="1" applyProtection="1">
      <alignment horizontal="center" vertical="center" wrapText="1"/>
      <protection hidden="1"/>
    </xf>
    <xf numFmtId="172" fontId="10" fillId="44" borderId="15" xfId="54" applyNumberFormat="1" applyFont="1" applyFill="1" applyBorder="1" applyAlignment="1" applyProtection="1">
      <alignment horizontal="left" vertical="center" wrapText="1"/>
      <protection hidden="1"/>
    </xf>
    <xf numFmtId="174" fontId="10" fillId="44" borderId="15" xfId="54" applyNumberFormat="1" applyFont="1" applyFill="1" applyBorder="1" applyAlignment="1" applyProtection="1">
      <alignment horizontal="center" vertical="center" wrapText="1"/>
      <protection hidden="1"/>
    </xf>
    <xf numFmtId="173" fontId="10" fillId="44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44" borderId="15" xfId="54" applyNumberFormat="1" applyFont="1" applyFill="1" applyBorder="1" applyAlignment="1" applyProtection="1">
      <alignment horizontal="center" vertical="center" wrapText="1"/>
      <protection hidden="1"/>
    </xf>
    <xf numFmtId="172" fontId="10" fillId="45" borderId="15" xfId="54" applyNumberFormat="1" applyFont="1" applyFill="1" applyBorder="1" applyAlignment="1" applyProtection="1">
      <alignment horizontal="left" vertical="center" wrapText="1"/>
      <protection hidden="1"/>
    </xf>
    <xf numFmtId="174" fontId="10" fillId="45" borderId="15" xfId="54" applyNumberFormat="1" applyFont="1" applyFill="1" applyBorder="1" applyAlignment="1" applyProtection="1">
      <alignment horizontal="center" vertical="center" wrapText="1"/>
      <protection hidden="1"/>
    </xf>
    <xf numFmtId="173" fontId="10" fillId="45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45" borderId="15" xfId="54" applyNumberFormat="1" applyFont="1" applyFill="1" applyBorder="1" applyAlignment="1" applyProtection="1">
      <alignment horizontal="center" vertical="center" wrapText="1"/>
      <protection hidden="1"/>
    </xf>
    <xf numFmtId="172" fontId="10" fillId="46" borderId="15" xfId="54" applyNumberFormat="1" applyFont="1" applyFill="1" applyBorder="1" applyAlignment="1" applyProtection="1">
      <alignment horizontal="left" vertical="center" wrapText="1"/>
      <protection hidden="1"/>
    </xf>
    <xf numFmtId="174" fontId="10" fillId="46" borderId="15" xfId="54" applyNumberFormat="1" applyFont="1" applyFill="1" applyBorder="1" applyAlignment="1" applyProtection="1">
      <alignment horizontal="center" vertical="center" wrapText="1"/>
      <protection hidden="1"/>
    </xf>
    <xf numFmtId="173" fontId="10" fillId="46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46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4" fontId="10" fillId="45" borderId="19" xfId="54" applyNumberFormat="1" applyFont="1" applyFill="1" applyBorder="1" applyAlignment="1" applyProtection="1">
      <alignment horizontal="center" vertical="center" wrapText="1"/>
      <protection hidden="1"/>
    </xf>
    <xf numFmtId="174" fontId="10" fillId="45" borderId="20" xfId="54" applyNumberFormat="1" applyFont="1" applyFill="1" applyBorder="1" applyAlignment="1" applyProtection="1">
      <alignment horizontal="center" vertical="center" wrapText="1"/>
      <protection hidden="1"/>
    </xf>
    <xf numFmtId="173" fontId="10" fillId="45" borderId="20" xfId="54" applyNumberFormat="1" applyFont="1" applyFill="1" applyBorder="1" applyAlignment="1" applyProtection="1">
      <alignment horizontal="center" vertical="center" wrapText="1"/>
      <protection hidden="1"/>
    </xf>
    <xf numFmtId="171" fontId="10" fillId="45" borderId="21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2" fontId="20" fillId="36" borderId="15" xfId="54" applyNumberFormat="1" applyFont="1" applyFill="1" applyBorder="1" applyAlignment="1" applyProtection="1">
      <alignment horizontal="left" vertical="center" wrapText="1"/>
      <protection hidden="1"/>
    </xf>
    <xf numFmtId="164" fontId="10" fillId="35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172" fontId="9" fillId="0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6" borderId="21" xfId="54" applyNumberFormat="1" applyFont="1" applyFill="1" applyBorder="1" applyAlignment="1" applyProtection="1">
      <alignment horizontal="left" vertical="center" wrapText="1"/>
      <protection hidden="1"/>
    </xf>
    <xf numFmtId="172" fontId="10" fillId="45" borderId="21" xfId="54" applyNumberFormat="1" applyFont="1" applyFill="1" applyBorder="1" applyAlignment="1" applyProtection="1">
      <alignment horizontal="left" vertical="center" wrapText="1"/>
      <protection hidden="1"/>
    </xf>
    <xf numFmtId="172" fontId="10" fillId="39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40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8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41" borderId="21" xfId="54" applyNumberFormat="1" applyFont="1" applyFill="1" applyBorder="1" applyAlignment="1" applyProtection="1">
      <alignment horizontal="left" vertical="center" wrapText="1"/>
      <protection hidden="1"/>
    </xf>
    <xf numFmtId="172" fontId="10" fillId="46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42" borderId="21" xfId="54" applyNumberFormat="1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15" fillId="33" borderId="0" xfId="53" applyFont="1" applyFill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7" xfId="54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0" fontId="15" fillId="0" borderId="27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15" fillId="0" borderId="13" xfId="53" applyFont="1" applyFill="1" applyBorder="1" applyAlignment="1">
      <alignment horizontal="center" vertical="top" wrapText="1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5" fillId="0" borderId="24" xfId="53" applyFont="1" applyFill="1" applyBorder="1" applyAlignment="1">
      <alignment horizontal="center" vertical="top" wrapText="1"/>
      <protection/>
    </xf>
    <xf numFmtId="164" fontId="15" fillId="0" borderId="13" xfId="53" applyNumberFormat="1" applyFont="1" applyFill="1" applyBorder="1" applyAlignment="1">
      <alignment horizontal="center" vertical="center" wrapText="1"/>
      <protection/>
    </xf>
    <xf numFmtId="164" fontId="15" fillId="0" borderId="11" xfId="53" applyNumberFormat="1" applyFont="1" applyFill="1" applyBorder="1" applyAlignment="1">
      <alignment horizontal="center" vertical="center" wrapText="1"/>
      <protection/>
    </xf>
    <xf numFmtId="164" fontId="1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4">
      <selection activeCell="B10" sqref="B10"/>
    </sheetView>
  </sheetViews>
  <sheetFormatPr defaultColWidth="9.00390625" defaultRowHeight="12.75"/>
  <cols>
    <col min="1" max="1" width="47.125" style="4" customWidth="1"/>
    <col min="2" max="2" width="24.625" style="5" customWidth="1"/>
    <col min="3" max="3" width="15.125" style="4" customWidth="1"/>
    <col min="4" max="4" width="10.75390625" style="4" customWidth="1"/>
    <col min="5" max="5" width="15.00390625" style="1" customWidth="1"/>
    <col min="6" max="6" width="9.125" style="1" customWidth="1"/>
  </cols>
  <sheetData>
    <row r="1" spans="2:6" ht="14.25">
      <c r="B1" s="147" t="s">
        <v>67</v>
      </c>
      <c r="C1" s="147"/>
      <c r="D1" s="147"/>
      <c r="E1" s="147"/>
      <c r="F1" s="147"/>
    </row>
    <row r="2" spans="2:6" ht="12.75" customHeight="1">
      <c r="B2" s="146" t="s">
        <v>141</v>
      </c>
      <c r="C2" s="146"/>
      <c r="D2" s="146"/>
      <c r="E2" s="146"/>
      <c r="F2" s="146"/>
    </row>
    <row r="3" spans="2:6" ht="39" customHeight="1">
      <c r="B3" s="146"/>
      <c r="C3" s="146"/>
      <c r="D3" s="146"/>
      <c r="E3" s="146"/>
      <c r="F3" s="146"/>
    </row>
    <row r="4" spans="1:5" ht="53.25" customHeight="1">
      <c r="A4" s="145" t="s">
        <v>87</v>
      </c>
      <c r="B4" s="145"/>
      <c r="C4" s="145"/>
      <c r="D4" s="145"/>
      <c r="E4" s="145"/>
    </row>
    <row r="5" spans="1:6" s="3" customFormat="1" ht="40.5" customHeight="1">
      <c r="A5" s="24" t="s">
        <v>29</v>
      </c>
      <c r="B5" s="25" t="s">
        <v>0</v>
      </c>
      <c r="C5" s="26" t="s">
        <v>31</v>
      </c>
      <c r="D5" s="24" t="s">
        <v>30</v>
      </c>
      <c r="E5" s="24" t="s">
        <v>65</v>
      </c>
      <c r="F5" s="2"/>
    </row>
    <row r="6" spans="1:6" s="6" customFormat="1" ht="15" customHeight="1">
      <c r="A6" s="56" t="s">
        <v>32</v>
      </c>
      <c r="B6" s="57" t="s">
        <v>13</v>
      </c>
      <c r="C6" s="58">
        <f>C7+C17</f>
        <v>21548.600000000002</v>
      </c>
      <c r="D6" s="58">
        <f>D7+D17</f>
        <v>4275.599999999999</v>
      </c>
      <c r="E6" s="53">
        <f>E7+E17</f>
        <v>17273</v>
      </c>
      <c r="F6" s="7"/>
    </row>
    <row r="7" spans="1:6" s="10" customFormat="1" ht="14.25" customHeight="1">
      <c r="A7" s="23" t="s">
        <v>1</v>
      </c>
      <c r="B7" s="20" t="s">
        <v>14</v>
      </c>
      <c r="C7" s="59">
        <f>C8+C14</f>
        <v>16900.9</v>
      </c>
      <c r="D7" s="59">
        <f>D8+D14</f>
        <v>3520.3999999999996</v>
      </c>
      <c r="E7" s="53">
        <f>E8+E14</f>
        <v>13380.5</v>
      </c>
      <c r="F7" s="9"/>
    </row>
    <row r="8" spans="1:6" s="12" customFormat="1" ht="15">
      <c r="A8" s="23" t="s">
        <v>2</v>
      </c>
      <c r="B8" s="20" t="s">
        <v>15</v>
      </c>
      <c r="C8" s="59">
        <f>C9</f>
        <v>16800.9</v>
      </c>
      <c r="D8" s="59">
        <f>D9</f>
        <v>3448.18</v>
      </c>
      <c r="E8" s="53">
        <f>E9</f>
        <v>13352.72</v>
      </c>
      <c r="F8" s="11"/>
    </row>
    <row r="9" spans="1:6" s="14" customFormat="1" ht="14.25">
      <c r="A9" s="23" t="s">
        <v>3</v>
      </c>
      <c r="B9" s="20" t="s">
        <v>16</v>
      </c>
      <c r="C9" s="59">
        <f>C10+C11++C12+C13</f>
        <v>16800.9</v>
      </c>
      <c r="D9" s="60">
        <f>D10+D11+D12+D13</f>
        <v>3448.18</v>
      </c>
      <c r="E9" s="53">
        <f>E10+E11+E12+E13</f>
        <v>13352.72</v>
      </c>
      <c r="F9" s="13"/>
    </row>
    <row r="10" spans="1:6" s="14" customFormat="1" ht="93.75" customHeight="1">
      <c r="A10" s="49" t="s">
        <v>70</v>
      </c>
      <c r="B10" s="50" t="s">
        <v>84</v>
      </c>
      <c r="C10" s="51">
        <v>15765.9</v>
      </c>
      <c r="D10" s="51">
        <v>3448.9</v>
      </c>
      <c r="E10" s="52">
        <f>C10-D10</f>
        <v>12317</v>
      </c>
      <c r="F10" s="13"/>
    </row>
    <row r="11" spans="1:6" s="14" customFormat="1" ht="138.75" customHeight="1">
      <c r="A11" s="55" t="s">
        <v>71</v>
      </c>
      <c r="B11" s="50" t="s">
        <v>85</v>
      </c>
      <c r="C11" s="51">
        <v>15</v>
      </c>
      <c r="D11" s="51">
        <v>-4.01</v>
      </c>
      <c r="E11" s="52">
        <f aca="true" t="shared" si="0" ref="E11:E23">C11-D11</f>
        <v>19.009999999999998</v>
      </c>
      <c r="F11" s="13"/>
    </row>
    <row r="12" spans="1:6" s="14" customFormat="1" ht="42" customHeight="1">
      <c r="A12" s="18" t="s">
        <v>72</v>
      </c>
      <c r="B12" s="17" t="s">
        <v>12</v>
      </c>
      <c r="C12" s="51">
        <v>20</v>
      </c>
      <c r="D12" s="51">
        <v>3.29</v>
      </c>
      <c r="E12" s="52">
        <f t="shared" si="0"/>
        <v>16.71</v>
      </c>
      <c r="F12" s="13"/>
    </row>
    <row r="13" spans="1:6" s="14" customFormat="1" ht="88.5" customHeight="1">
      <c r="A13" s="18" t="s">
        <v>86</v>
      </c>
      <c r="B13" s="17" t="s">
        <v>79</v>
      </c>
      <c r="C13" s="51">
        <v>1000</v>
      </c>
      <c r="D13" s="51">
        <v>0</v>
      </c>
      <c r="E13" s="52">
        <f>C13-D13</f>
        <v>1000</v>
      </c>
      <c r="F13" s="13"/>
    </row>
    <row r="14" spans="1:6" s="12" customFormat="1" ht="15">
      <c r="A14" s="19" t="s">
        <v>4</v>
      </c>
      <c r="B14" s="20" t="s">
        <v>24</v>
      </c>
      <c r="C14" s="53">
        <f>C15</f>
        <v>100</v>
      </c>
      <c r="D14" s="53">
        <f>D15</f>
        <v>72.22</v>
      </c>
      <c r="E14" s="53">
        <f t="shared" si="0"/>
        <v>27.78</v>
      </c>
      <c r="F14" s="11"/>
    </row>
    <row r="15" spans="1:6" s="12" customFormat="1" ht="42.75" customHeight="1">
      <c r="A15" s="18" t="s">
        <v>27</v>
      </c>
      <c r="B15" s="17" t="s">
        <v>25</v>
      </c>
      <c r="C15" s="53">
        <f>C16</f>
        <v>100</v>
      </c>
      <c r="D15" s="53">
        <f>D16</f>
        <v>72.22</v>
      </c>
      <c r="E15" s="53">
        <f t="shared" si="0"/>
        <v>27.78</v>
      </c>
      <c r="F15" s="11"/>
    </row>
    <row r="16" spans="1:6" s="14" customFormat="1" ht="72" customHeight="1">
      <c r="A16" s="18" t="s">
        <v>28</v>
      </c>
      <c r="B16" s="17" t="s">
        <v>26</v>
      </c>
      <c r="C16" s="51">
        <v>100</v>
      </c>
      <c r="D16" s="52">
        <v>72.22</v>
      </c>
      <c r="E16" s="52">
        <f t="shared" si="0"/>
        <v>27.78</v>
      </c>
      <c r="F16" s="13"/>
    </row>
    <row r="17" spans="1:6" s="10" customFormat="1" ht="14.25">
      <c r="A17" s="19" t="s">
        <v>5</v>
      </c>
      <c r="B17" s="20" t="s">
        <v>17</v>
      </c>
      <c r="C17" s="53">
        <f>C18</f>
        <v>4647.7</v>
      </c>
      <c r="D17" s="53">
        <f>D18</f>
        <v>755.2</v>
      </c>
      <c r="E17" s="53">
        <f>C17-D17</f>
        <v>3892.5</v>
      </c>
      <c r="F17" s="9"/>
    </row>
    <row r="18" spans="1:6" s="12" customFormat="1" ht="43.5">
      <c r="A18" s="19" t="s">
        <v>6</v>
      </c>
      <c r="B18" s="20" t="s">
        <v>18</v>
      </c>
      <c r="C18" s="53">
        <f>C19+C22+C24</f>
        <v>4647.7</v>
      </c>
      <c r="D18" s="53">
        <f>D19+D22+D24</f>
        <v>755.2</v>
      </c>
      <c r="E18" s="53">
        <f t="shared" si="0"/>
        <v>3892.5</v>
      </c>
      <c r="F18" s="11"/>
    </row>
    <row r="19" spans="1:6" s="14" customFormat="1" ht="30">
      <c r="A19" s="18" t="s">
        <v>7</v>
      </c>
      <c r="B19" s="17" t="s">
        <v>19</v>
      </c>
      <c r="C19" s="52">
        <f>C20+C21</f>
        <v>408.3</v>
      </c>
      <c r="D19" s="52">
        <f>D20+D21</f>
        <v>77</v>
      </c>
      <c r="E19" s="52">
        <f t="shared" si="0"/>
        <v>331.3</v>
      </c>
      <c r="F19" s="13"/>
    </row>
    <row r="20" spans="1:6" s="14" customFormat="1" ht="30">
      <c r="A20" s="18" t="s">
        <v>8</v>
      </c>
      <c r="B20" s="17" t="s">
        <v>20</v>
      </c>
      <c r="C20" s="52">
        <v>100</v>
      </c>
      <c r="D20" s="52">
        <v>0</v>
      </c>
      <c r="E20" s="52">
        <f t="shared" si="0"/>
        <v>100</v>
      </c>
      <c r="F20" s="13"/>
    </row>
    <row r="21" spans="1:6" s="14" customFormat="1" ht="30">
      <c r="A21" s="18" t="s">
        <v>9</v>
      </c>
      <c r="B21" s="17" t="s">
        <v>21</v>
      </c>
      <c r="C21" s="52">
        <v>308.3</v>
      </c>
      <c r="D21" s="52">
        <v>77</v>
      </c>
      <c r="E21" s="52">
        <f t="shared" si="0"/>
        <v>231.3</v>
      </c>
      <c r="F21" s="13"/>
    </row>
    <row r="22" spans="1:6" s="14" customFormat="1" ht="35.25" customHeight="1">
      <c r="A22" s="18" t="s">
        <v>10</v>
      </c>
      <c r="B22" s="17" t="s">
        <v>22</v>
      </c>
      <c r="C22" s="54">
        <f>C23</f>
        <v>336.4</v>
      </c>
      <c r="D22" s="52">
        <f>D23</f>
        <v>0</v>
      </c>
      <c r="E22" s="52">
        <f t="shared" si="0"/>
        <v>336.4</v>
      </c>
      <c r="F22" s="13"/>
    </row>
    <row r="23" spans="1:6" s="14" customFormat="1" ht="48" customHeight="1">
      <c r="A23" s="18" t="s">
        <v>11</v>
      </c>
      <c r="B23" s="17" t="s">
        <v>23</v>
      </c>
      <c r="C23" s="54">
        <v>336.4</v>
      </c>
      <c r="D23" s="52">
        <v>0</v>
      </c>
      <c r="E23" s="52">
        <f t="shared" si="0"/>
        <v>336.4</v>
      </c>
      <c r="F23" s="13"/>
    </row>
    <row r="24" spans="1:6" s="14" customFormat="1" ht="15">
      <c r="A24" s="18" t="s">
        <v>82</v>
      </c>
      <c r="B24" s="17" t="s">
        <v>83</v>
      </c>
      <c r="C24" s="52">
        <f>C25</f>
        <v>3903</v>
      </c>
      <c r="D24" s="52">
        <f>D25</f>
        <v>678.2</v>
      </c>
      <c r="E24" s="52">
        <f>E25</f>
        <v>0</v>
      </c>
      <c r="F24" s="13"/>
    </row>
    <row r="25" spans="1:6" s="14" customFormat="1" ht="15">
      <c r="A25" s="18" t="s">
        <v>80</v>
      </c>
      <c r="B25" s="17" t="s">
        <v>81</v>
      </c>
      <c r="C25" s="52">
        <v>3903</v>
      </c>
      <c r="D25" s="52">
        <v>678.2</v>
      </c>
      <c r="E25" s="52">
        <v>0</v>
      </c>
      <c r="F25" s="13"/>
    </row>
    <row r="26" spans="1:6" s="14" customFormat="1" ht="14.25">
      <c r="A26" s="15"/>
      <c r="B26" s="16"/>
      <c r="C26" s="21"/>
      <c r="D26" s="21"/>
      <c r="E26" s="22"/>
      <c r="F26" s="13"/>
    </row>
    <row r="27" spans="1:6" s="14" customFormat="1" ht="14.25">
      <c r="A27" s="15"/>
      <c r="B27" s="16"/>
      <c r="C27" s="21"/>
      <c r="D27" s="21"/>
      <c r="E27" s="22"/>
      <c r="F27" s="13"/>
    </row>
    <row r="28" spans="1:6" s="14" customFormat="1" ht="14.25">
      <c r="A28" s="15"/>
      <c r="B28" s="16"/>
      <c r="C28" s="21"/>
      <c r="D28" s="21"/>
      <c r="E28" s="22"/>
      <c r="F28" s="13"/>
    </row>
    <row r="29" spans="1:6" s="14" customFormat="1" ht="14.25">
      <c r="A29" s="15"/>
      <c r="B29" s="16"/>
      <c r="C29" s="21"/>
      <c r="D29" s="21"/>
      <c r="E29" s="22"/>
      <c r="F29" s="13"/>
    </row>
    <row r="30" spans="1:6" s="14" customFormat="1" ht="14.25">
      <c r="A30" s="15"/>
      <c r="B30" s="16"/>
      <c r="C30" s="21"/>
      <c r="D30" s="21"/>
      <c r="E30" s="22"/>
      <c r="F30" s="13"/>
    </row>
    <row r="31" spans="1:6" s="14" customFormat="1" ht="14.25">
      <c r="A31" s="15"/>
      <c r="B31" s="16"/>
      <c r="C31" s="21"/>
      <c r="D31" s="21"/>
      <c r="E31" s="22"/>
      <c r="F31" s="13"/>
    </row>
    <row r="32" spans="1:6" s="14" customFormat="1" ht="14.25">
      <c r="A32" s="15"/>
      <c r="B32" s="16"/>
      <c r="C32" s="15"/>
      <c r="D32" s="15"/>
      <c r="E32" s="13"/>
      <c r="F32" s="13"/>
    </row>
    <row r="33" spans="1:6" s="14" customFormat="1" ht="14.25">
      <c r="A33" s="15"/>
      <c r="B33" s="16"/>
      <c r="C33" s="15"/>
      <c r="D33" s="15"/>
      <c r="E33" s="13"/>
      <c r="F33" s="13"/>
    </row>
    <row r="34" spans="1:6" s="14" customFormat="1" ht="14.25">
      <c r="A34" s="15"/>
      <c r="B34" s="16"/>
      <c r="C34" s="15"/>
      <c r="D34" s="15"/>
      <c r="E34" s="13"/>
      <c r="F34" s="13"/>
    </row>
    <row r="35" spans="1:6" s="14" customFormat="1" ht="14.25">
      <c r="A35" s="15"/>
      <c r="B35" s="16"/>
      <c r="C35" s="15"/>
      <c r="D35" s="15"/>
      <c r="E35" s="13"/>
      <c r="F35" s="13"/>
    </row>
    <row r="36" spans="1:6" s="14" customFormat="1" ht="14.25">
      <c r="A36" s="15"/>
      <c r="B36" s="16"/>
      <c r="C36" s="15"/>
      <c r="D36" s="15"/>
      <c r="E36" s="13"/>
      <c r="F36" s="13"/>
    </row>
    <row r="37" spans="1:6" s="14" customFormat="1" ht="14.25">
      <c r="A37" s="15"/>
      <c r="B37" s="16"/>
      <c r="C37" s="15"/>
      <c r="D37" s="15"/>
      <c r="E37" s="13"/>
      <c r="F37" s="13"/>
    </row>
    <row r="38" spans="1:6" s="14" customFormat="1" ht="14.25">
      <c r="A38" s="15"/>
      <c r="B38" s="16"/>
      <c r="C38" s="15"/>
      <c r="D38" s="15"/>
      <c r="E38" s="13"/>
      <c r="F38" s="13"/>
    </row>
    <row r="39" spans="1:6" s="14" customFormat="1" ht="14.25">
      <c r="A39" s="15"/>
      <c r="B39" s="16"/>
      <c r="C39" s="15"/>
      <c r="D39" s="15"/>
      <c r="E39" s="13"/>
      <c r="F39" s="13"/>
    </row>
    <row r="40" spans="1:6" s="14" customFormat="1" ht="14.25">
      <c r="A40" s="15"/>
      <c r="B40" s="16"/>
      <c r="C40" s="15"/>
      <c r="D40" s="15"/>
      <c r="E40" s="13"/>
      <c r="F40" s="13"/>
    </row>
    <row r="41" spans="1:6" s="14" customFormat="1" ht="14.25">
      <c r="A41" s="15"/>
      <c r="B41" s="16"/>
      <c r="C41" s="15"/>
      <c r="D41" s="15"/>
      <c r="E41" s="13"/>
      <c r="F41" s="13"/>
    </row>
    <row r="42" spans="1:6" s="14" customFormat="1" ht="14.25">
      <c r="A42" s="15"/>
      <c r="B42" s="16"/>
      <c r="C42" s="15"/>
      <c r="D42" s="15"/>
      <c r="E42" s="13"/>
      <c r="F42" s="13"/>
    </row>
    <row r="43" spans="1:6" s="14" customFormat="1" ht="14.25">
      <c r="A43" s="15"/>
      <c r="B43" s="16"/>
      <c r="C43" s="15"/>
      <c r="D43" s="15"/>
      <c r="E43" s="13"/>
      <c r="F43" s="13"/>
    </row>
    <row r="44" spans="1:6" s="14" customFormat="1" ht="14.25">
      <c r="A44" s="15"/>
      <c r="B44" s="16"/>
      <c r="C44" s="15"/>
      <c r="D44" s="15"/>
      <c r="E44" s="13"/>
      <c r="F44" s="13"/>
    </row>
    <row r="45" spans="1:6" s="14" customFormat="1" ht="14.25">
      <c r="A45" s="15"/>
      <c r="B45" s="16"/>
      <c r="C45" s="15"/>
      <c r="D45" s="15"/>
      <c r="E45" s="13"/>
      <c r="F45" s="13"/>
    </row>
    <row r="46" spans="1:6" s="14" customFormat="1" ht="14.25">
      <c r="A46" s="15"/>
      <c r="B46" s="16"/>
      <c r="C46" s="15"/>
      <c r="D46" s="15"/>
      <c r="E46" s="13"/>
      <c r="F46" s="13"/>
    </row>
    <row r="47" spans="1:6" s="14" customFormat="1" ht="14.25">
      <c r="A47" s="15"/>
      <c r="B47" s="16"/>
      <c r="C47" s="15"/>
      <c r="D47" s="15"/>
      <c r="E47" s="13"/>
      <c r="F47" s="13"/>
    </row>
    <row r="48" spans="1:6" s="14" customFormat="1" ht="14.25">
      <c r="A48" s="15"/>
      <c r="B48" s="16"/>
      <c r="C48" s="15"/>
      <c r="D48" s="15"/>
      <c r="E48" s="13"/>
      <c r="F48" s="13"/>
    </row>
    <row r="49" spans="1:6" s="14" customFormat="1" ht="14.25">
      <c r="A49" s="15"/>
      <c r="B49" s="16"/>
      <c r="C49" s="15"/>
      <c r="D49" s="15"/>
      <c r="E49" s="13"/>
      <c r="F49" s="13"/>
    </row>
    <row r="50" spans="1:6" s="14" customFormat="1" ht="14.25">
      <c r="A50" s="15"/>
      <c r="B50" s="16"/>
      <c r="C50" s="15"/>
      <c r="D50" s="15"/>
      <c r="E50" s="13"/>
      <c r="F50" s="13"/>
    </row>
    <row r="51" spans="1:6" s="14" customFormat="1" ht="14.25">
      <c r="A51" s="15"/>
      <c r="B51" s="16"/>
      <c r="C51" s="15"/>
      <c r="D51" s="15"/>
      <c r="E51" s="13"/>
      <c r="F51" s="13"/>
    </row>
    <row r="52" spans="1:6" s="14" customFormat="1" ht="14.25">
      <c r="A52" s="15"/>
      <c r="B52" s="16"/>
      <c r="C52" s="15"/>
      <c r="D52" s="15"/>
      <c r="E52" s="13"/>
      <c r="F52" s="13"/>
    </row>
    <row r="53" spans="1:6" s="14" customFormat="1" ht="14.25">
      <c r="A53" s="15"/>
      <c r="B53" s="16"/>
      <c r="C53" s="15"/>
      <c r="D53" s="15"/>
      <c r="E53" s="13"/>
      <c r="F53" s="13"/>
    </row>
    <row r="54" spans="1:6" s="14" customFormat="1" ht="14.25">
      <c r="A54" s="15"/>
      <c r="B54" s="16"/>
      <c r="C54" s="15"/>
      <c r="D54" s="15"/>
      <c r="E54" s="13"/>
      <c r="F54" s="13"/>
    </row>
    <row r="55" spans="1:6" s="14" customFormat="1" ht="14.25">
      <c r="A55" s="15"/>
      <c r="B55" s="16"/>
      <c r="C55" s="15"/>
      <c r="D55" s="15"/>
      <c r="E55" s="13"/>
      <c r="F55" s="13"/>
    </row>
    <row r="56" spans="1:6" s="14" customFormat="1" ht="14.25">
      <c r="A56" s="15"/>
      <c r="B56" s="16"/>
      <c r="C56" s="15"/>
      <c r="D56" s="15"/>
      <c r="E56" s="13"/>
      <c r="F56" s="13"/>
    </row>
    <row r="57" spans="1:6" s="14" customFormat="1" ht="14.25">
      <c r="A57" s="15"/>
      <c r="B57" s="16"/>
      <c r="C57" s="15"/>
      <c r="D57" s="15"/>
      <c r="E57" s="13"/>
      <c r="F57" s="13"/>
    </row>
    <row r="58" spans="1:6" s="14" customFormat="1" ht="14.25">
      <c r="A58" s="15"/>
      <c r="B58" s="16"/>
      <c r="C58" s="15"/>
      <c r="D58" s="15"/>
      <c r="E58" s="13"/>
      <c r="F58" s="13"/>
    </row>
    <row r="59" spans="1:6" s="14" customFormat="1" ht="14.25">
      <c r="A59" s="15"/>
      <c r="B59" s="16"/>
      <c r="C59" s="15"/>
      <c r="D59" s="15"/>
      <c r="E59" s="13"/>
      <c r="F59" s="13"/>
    </row>
    <row r="60" spans="1:6" s="14" customFormat="1" ht="14.25">
      <c r="A60" s="15"/>
      <c r="B60" s="16"/>
      <c r="C60" s="15"/>
      <c r="D60" s="15"/>
      <c r="E60" s="13"/>
      <c r="F60" s="13"/>
    </row>
    <row r="61" spans="1:6" s="14" customFormat="1" ht="14.25">
      <c r="A61" s="15"/>
      <c r="B61" s="16"/>
      <c r="C61" s="15"/>
      <c r="D61" s="15"/>
      <c r="E61" s="13"/>
      <c r="F61" s="13"/>
    </row>
    <row r="62" spans="1:6" s="14" customFormat="1" ht="14.25">
      <c r="A62" s="15"/>
      <c r="B62" s="16"/>
      <c r="C62" s="15"/>
      <c r="D62" s="15"/>
      <c r="E62" s="13"/>
      <c r="F62" s="13"/>
    </row>
    <row r="63" spans="1:6" s="14" customFormat="1" ht="14.25">
      <c r="A63" s="15"/>
      <c r="B63" s="16"/>
      <c r="C63" s="15"/>
      <c r="D63" s="15"/>
      <c r="E63" s="13"/>
      <c r="F63" s="13"/>
    </row>
    <row r="64" spans="1:6" s="14" customFormat="1" ht="14.25">
      <c r="A64" s="15"/>
      <c r="B64" s="16"/>
      <c r="C64" s="15"/>
      <c r="D64" s="15"/>
      <c r="E64" s="13"/>
      <c r="F64" s="13"/>
    </row>
    <row r="65" spans="1:6" s="14" customFormat="1" ht="14.25">
      <c r="A65" s="15"/>
      <c r="B65" s="16"/>
      <c r="C65" s="15"/>
      <c r="D65" s="15"/>
      <c r="E65" s="13"/>
      <c r="F65" s="13"/>
    </row>
    <row r="66" spans="1:6" s="14" customFormat="1" ht="14.25">
      <c r="A66" s="15"/>
      <c r="B66" s="16"/>
      <c r="C66" s="15"/>
      <c r="D66" s="15"/>
      <c r="E66" s="13"/>
      <c r="F66" s="13"/>
    </row>
    <row r="67" spans="1:6" s="14" customFormat="1" ht="14.25">
      <c r="A67" s="15"/>
      <c r="B67" s="16"/>
      <c r="C67" s="15"/>
      <c r="D67" s="15"/>
      <c r="E67" s="13"/>
      <c r="F67" s="13"/>
    </row>
    <row r="68" spans="1:6" s="14" customFormat="1" ht="14.25">
      <c r="A68" s="15"/>
      <c r="B68" s="16"/>
      <c r="C68" s="15"/>
      <c r="D68" s="15"/>
      <c r="E68" s="13"/>
      <c r="F68" s="13"/>
    </row>
    <row r="69" spans="1:6" s="14" customFormat="1" ht="14.25">
      <c r="A69" s="15"/>
      <c r="B69" s="16"/>
      <c r="C69" s="15"/>
      <c r="D69" s="15"/>
      <c r="E69" s="13"/>
      <c r="F69" s="13"/>
    </row>
    <row r="70" spans="1:6" s="14" customFormat="1" ht="14.25">
      <c r="A70" s="15"/>
      <c r="B70" s="16"/>
      <c r="C70" s="15"/>
      <c r="D70" s="15"/>
      <c r="E70" s="13"/>
      <c r="F70" s="13"/>
    </row>
    <row r="71" spans="1:6" s="14" customFormat="1" ht="14.25">
      <c r="A71" s="15"/>
      <c r="B71" s="16"/>
      <c r="C71" s="15"/>
      <c r="D71" s="15"/>
      <c r="E71" s="13"/>
      <c r="F71" s="13"/>
    </row>
    <row r="72" spans="1:6" s="14" customFormat="1" ht="14.25">
      <c r="A72" s="15"/>
      <c r="B72" s="16"/>
      <c r="C72" s="15"/>
      <c r="D72" s="15"/>
      <c r="E72" s="13"/>
      <c r="F72" s="13"/>
    </row>
    <row r="73" spans="1:6" s="14" customFormat="1" ht="14.25">
      <c r="A73" s="15"/>
      <c r="B73" s="16"/>
      <c r="C73" s="15"/>
      <c r="D73" s="15"/>
      <c r="E73" s="13"/>
      <c r="F73" s="13"/>
    </row>
    <row r="74" spans="1:6" s="14" customFormat="1" ht="14.25">
      <c r="A74" s="15"/>
      <c r="B74" s="16"/>
      <c r="C74" s="15"/>
      <c r="D74" s="15"/>
      <c r="E74" s="13"/>
      <c r="F74" s="13"/>
    </row>
    <row r="75" spans="1:6" s="14" customFormat="1" ht="14.25">
      <c r="A75" s="15"/>
      <c r="B75" s="16"/>
      <c r="C75" s="15"/>
      <c r="D75" s="15"/>
      <c r="E75" s="13"/>
      <c r="F75" s="13"/>
    </row>
    <row r="76" spans="1:6" s="14" customFormat="1" ht="14.25">
      <c r="A76" s="15"/>
      <c r="B76" s="16"/>
      <c r="C76" s="15"/>
      <c r="D76" s="15"/>
      <c r="E76" s="13"/>
      <c r="F76" s="13"/>
    </row>
    <row r="77" spans="1:6" s="14" customFormat="1" ht="14.25">
      <c r="A77" s="15"/>
      <c r="B77" s="16"/>
      <c r="C77" s="15"/>
      <c r="D77" s="15"/>
      <c r="E77" s="13"/>
      <c r="F77" s="13"/>
    </row>
    <row r="78" spans="1:6" s="14" customFormat="1" ht="14.25">
      <c r="A78" s="15"/>
      <c r="B78" s="16"/>
      <c r="C78" s="15"/>
      <c r="D78" s="15"/>
      <c r="E78" s="13"/>
      <c r="F78" s="13"/>
    </row>
    <row r="79" spans="1:6" s="14" customFormat="1" ht="14.25">
      <c r="A79" s="15"/>
      <c r="B79" s="16"/>
      <c r="C79" s="15"/>
      <c r="D79" s="15"/>
      <c r="E79" s="13"/>
      <c r="F79" s="13"/>
    </row>
    <row r="80" spans="1:6" s="14" customFormat="1" ht="14.25">
      <c r="A80" s="15"/>
      <c r="B80" s="16"/>
      <c r="C80" s="15"/>
      <c r="D80" s="15"/>
      <c r="E80" s="13"/>
      <c r="F80" s="13"/>
    </row>
    <row r="81" spans="1:6" s="14" customFormat="1" ht="14.25">
      <c r="A81" s="15"/>
      <c r="B81" s="16"/>
      <c r="C81" s="15"/>
      <c r="D81" s="15"/>
      <c r="E81" s="13"/>
      <c r="F81" s="13"/>
    </row>
    <row r="82" spans="1:6" s="14" customFormat="1" ht="14.25">
      <c r="A82" s="15"/>
      <c r="B82" s="16"/>
      <c r="C82" s="15"/>
      <c r="D82" s="15"/>
      <c r="E82" s="13"/>
      <c r="F82" s="13"/>
    </row>
    <row r="83" spans="1:6" s="14" customFormat="1" ht="14.25">
      <c r="A83" s="15"/>
      <c r="B83" s="16"/>
      <c r="C83" s="15"/>
      <c r="D83" s="15"/>
      <c r="E83" s="13"/>
      <c r="F83" s="13"/>
    </row>
    <row r="84" spans="1:6" s="14" customFormat="1" ht="14.25">
      <c r="A84" s="15"/>
      <c r="B84" s="16"/>
      <c r="C84" s="15"/>
      <c r="D84" s="15"/>
      <c r="E84" s="13"/>
      <c r="F84" s="13"/>
    </row>
    <row r="85" ht="14.25">
      <c r="B85" s="8"/>
    </row>
    <row r="86" ht="14.25">
      <c r="B86" s="8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</sheetData>
  <sheetProtection/>
  <mergeCells count="3">
    <mergeCell ref="A4:E4"/>
    <mergeCell ref="B2:F3"/>
    <mergeCell ref="B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60" zoomScalePageLayoutView="0" workbookViewId="0" topLeftCell="A27">
      <selection activeCell="A44" sqref="A44"/>
    </sheetView>
  </sheetViews>
  <sheetFormatPr defaultColWidth="9.00390625" defaultRowHeight="12.75"/>
  <cols>
    <col min="1" max="1" width="11.125" style="0" customWidth="1"/>
    <col min="2" max="2" width="39.125" style="0" customWidth="1"/>
    <col min="3" max="3" width="7.75390625" style="0" customWidth="1"/>
    <col min="4" max="4" width="7.875" style="0" customWidth="1"/>
    <col min="5" max="5" width="11.00390625" style="0" customWidth="1"/>
    <col min="6" max="6" width="6.75390625" style="0" customWidth="1"/>
    <col min="7" max="7" width="14.125" style="0" customWidth="1"/>
    <col min="8" max="8" width="15.125" style="0" customWidth="1"/>
    <col min="9" max="9" width="17.75390625" style="0" customWidth="1"/>
  </cols>
  <sheetData>
    <row r="1" spans="5:10" ht="15" customHeight="1">
      <c r="E1" s="48" t="s">
        <v>68</v>
      </c>
      <c r="F1" s="48"/>
      <c r="G1" s="48"/>
      <c r="H1" s="48"/>
      <c r="I1" s="48"/>
      <c r="J1" s="48"/>
    </row>
    <row r="2" spans="2:10" ht="49.5" customHeight="1">
      <c r="B2" s="27"/>
      <c r="C2" s="27"/>
      <c r="D2" s="27"/>
      <c r="E2" s="146" t="s">
        <v>141</v>
      </c>
      <c r="F2" s="146"/>
      <c r="G2" s="146"/>
      <c r="H2" s="146"/>
      <c r="I2" s="146"/>
      <c r="J2" s="146"/>
    </row>
    <row r="3" spans="2:8" ht="15" customHeight="1" hidden="1">
      <c r="B3" s="27"/>
      <c r="C3" s="27"/>
      <c r="D3" s="27"/>
      <c r="E3" s="27"/>
      <c r="F3" s="27"/>
      <c r="G3" s="27"/>
      <c r="H3" s="27"/>
    </row>
    <row r="4" spans="1:9" ht="72.75" customHeight="1">
      <c r="A4" s="150" t="s">
        <v>88</v>
      </c>
      <c r="B4" s="150"/>
      <c r="C4" s="150"/>
      <c r="D4" s="150"/>
      <c r="E4" s="150"/>
      <c r="F4" s="150"/>
      <c r="G4" s="150"/>
      <c r="H4" s="150"/>
      <c r="I4" s="150"/>
    </row>
    <row r="5" spans="1:9" ht="33.75" customHeight="1">
      <c r="A5" s="151" t="s">
        <v>33</v>
      </c>
      <c r="B5" s="153" t="s">
        <v>94</v>
      </c>
      <c r="C5" s="148" t="s">
        <v>93</v>
      </c>
      <c r="D5" s="148"/>
      <c r="E5" s="148"/>
      <c r="F5" s="148"/>
      <c r="G5" s="151" t="s">
        <v>34</v>
      </c>
      <c r="H5" s="151" t="s">
        <v>30</v>
      </c>
      <c r="I5" s="149" t="s">
        <v>65</v>
      </c>
    </row>
    <row r="6" spans="1:9" s="28" customFormat="1" ht="83.25" customHeight="1">
      <c r="A6" s="152"/>
      <c r="B6" s="153"/>
      <c r="C6" s="66" t="s">
        <v>95</v>
      </c>
      <c r="D6" s="67" t="s">
        <v>96</v>
      </c>
      <c r="E6" s="67" t="s">
        <v>97</v>
      </c>
      <c r="F6" s="66" t="s">
        <v>98</v>
      </c>
      <c r="G6" s="152"/>
      <c r="H6" s="152"/>
      <c r="I6" s="149"/>
    </row>
    <row r="7" spans="1:9" s="6" customFormat="1" ht="15">
      <c r="A7" s="25">
        <v>257</v>
      </c>
      <c r="B7" s="68"/>
      <c r="C7" s="68"/>
      <c r="D7" s="68"/>
      <c r="E7" s="68"/>
      <c r="F7" s="68"/>
      <c r="G7" s="58">
        <f>G8+G36+G44+G49+G54+G59+G64+G72</f>
        <v>35442.28</v>
      </c>
      <c r="H7" s="58">
        <f>H8+H36+H44+H49+H54+H59+H64+H72</f>
        <v>3686.67</v>
      </c>
      <c r="I7" s="60">
        <f>G7-H7</f>
        <v>31755.61</v>
      </c>
    </row>
    <row r="8" spans="1:9" s="6" customFormat="1" ht="28.5">
      <c r="A8" s="61"/>
      <c r="B8" s="103" t="s">
        <v>74</v>
      </c>
      <c r="C8" s="104">
        <v>1</v>
      </c>
      <c r="D8" s="104"/>
      <c r="E8" s="105"/>
      <c r="F8" s="106"/>
      <c r="G8" s="62">
        <f>G9+G13+G20+G32</f>
        <v>8998.869999999999</v>
      </c>
      <c r="H8" s="62">
        <f>H9+H13+H20+H32</f>
        <v>1790.53</v>
      </c>
      <c r="I8" s="62">
        <f>G8-H8</f>
        <v>7208.339999999999</v>
      </c>
    </row>
    <row r="9" spans="1:9" ht="54" customHeight="1">
      <c r="A9" s="29"/>
      <c r="B9" s="130" t="s">
        <v>99</v>
      </c>
      <c r="C9" s="69">
        <v>1</v>
      </c>
      <c r="D9" s="69">
        <v>2</v>
      </c>
      <c r="E9" s="70"/>
      <c r="F9" s="71"/>
      <c r="G9" s="60">
        <f>G10</f>
        <v>1406.34</v>
      </c>
      <c r="H9" s="60">
        <f>H10</f>
        <v>301.28</v>
      </c>
      <c r="I9" s="60">
        <f>G9-H9</f>
        <v>1105.06</v>
      </c>
    </row>
    <row r="10" spans="1:9" ht="15">
      <c r="A10" s="29"/>
      <c r="B10" s="65" t="s">
        <v>35</v>
      </c>
      <c r="C10" s="72">
        <v>1</v>
      </c>
      <c r="D10" s="72">
        <v>2</v>
      </c>
      <c r="E10" s="73" t="s">
        <v>100</v>
      </c>
      <c r="F10" s="74"/>
      <c r="G10" s="127">
        <f>G11</f>
        <v>1406.34</v>
      </c>
      <c r="H10" s="127">
        <f>H11</f>
        <v>301.28</v>
      </c>
      <c r="I10" s="129">
        <f aca="true" t="shared" si="0" ref="I10:I60">G10-H10</f>
        <v>1105.06</v>
      </c>
    </row>
    <row r="11" spans="1:9" ht="90">
      <c r="A11" s="29"/>
      <c r="B11" s="65" t="s">
        <v>89</v>
      </c>
      <c r="C11" s="72">
        <v>1</v>
      </c>
      <c r="D11" s="72">
        <v>2</v>
      </c>
      <c r="E11" s="73" t="s">
        <v>100</v>
      </c>
      <c r="F11" s="74">
        <v>100</v>
      </c>
      <c r="G11" s="126">
        <f>12:12</f>
        <v>1406.34</v>
      </c>
      <c r="H11" s="126">
        <f>12:12</f>
        <v>301.28</v>
      </c>
      <c r="I11" s="129">
        <f t="shared" si="0"/>
        <v>1105.06</v>
      </c>
    </row>
    <row r="12" spans="1:9" ht="45">
      <c r="A12" s="29"/>
      <c r="B12" s="65" t="s">
        <v>101</v>
      </c>
      <c r="C12" s="72">
        <v>1</v>
      </c>
      <c r="D12" s="72">
        <v>2</v>
      </c>
      <c r="E12" s="73" t="s">
        <v>100</v>
      </c>
      <c r="F12" s="74">
        <v>120</v>
      </c>
      <c r="G12" s="126">
        <v>1406.34</v>
      </c>
      <c r="H12" s="126">
        <v>301.28</v>
      </c>
      <c r="I12" s="126">
        <f>G12-H12</f>
        <v>1105.06</v>
      </c>
    </row>
    <row r="13" spans="1:9" ht="74.25" customHeight="1">
      <c r="A13" s="29"/>
      <c r="B13" s="107" t="s">
        <v>103</v>
      </c>
      <c r="C13" s="108">
        <v>1</v>
      </c>
      <c r="D13" s="108">
        <v>3</v>
      </c>
      <c r="E13" s="109"/>
      <c r="F13" s="110"/>
      <c r="G13" s="131">
        <f>G14+G17</f>
        <v>1262.3899999999999</v>
      </c>
      <c r="H13" s="131">
        <f>H14+H17</f>
        <v>284.34999999999997</v>
      </c>
      <c r="I13" s="131">
        <f t="shared" si="0"/>
        <v>978.04</v>
      </c>
    </row>
    <row r="14" spans="1:9" ht="30">
      <c r="A14" s="29"/>
      <c r="B14" s="65" t="s">
        <v>105</v>
      </c>
      <c r="C14" s="72">
        <v>1</v>
      </c>
      <c r="D14" s="72">
        <v>3</v>
      </c>
      <c r="E14" s="73" t="s">
        <v>104</v>
      </c>
      <c r="F14" s="74"/>
      <c r="G14" s="126">
        <f>G15</f>
        <v>779.43</v>
      </c>
      <c r="H14" s="129">
        <f>H15</f>
        <v>174.89</v>
      </c>
      <c r="I14" s="129">
        <f t="shared" si="0"/>
        <v>604.54</v>
      </c>
    </row>
    <row r="15" spans="1:9" ht="90">
      <c r="A15" s="29"/>
      <c r="B15" s="65" t="s">
        <v>89</v>
      </c>
      <c r="C15" s="72">
        <v>1</v>
      </c>
      <c r="D15" s="72">
        <v>3</v>
      </c>
      <c r="E15" s="73" t="s">
        <v>104</v>
      </c>
      <c r="F15" s="74">
        <v>100</v>
      </c>
      <c r="G15" s="126">
        <f>G16</f>
        <v>779.43</v>
      </c>
      <c r="H15" s="126">
        <f>H16</f>
        <v>174.89</v>
      </c>
      <c r="I15" s="129">
        <f t="shared" si="0"/>
        <v>604.54</v>
      </c>
    </row>
    <row r="16" spans="1:9" ht="56.25" customHeight="1">
      <c r="A16" s="29"/>
      <c r="B16" s="65" t="s">
        <v>106</v>
      </c>
      <c r="C16" s="72">
        <v>1</v>
      </c>
      <c r="D16" s="72">
        <v>3</v>
      </c>
      <c r="E16" s="73" t="s">
        <v>104</v>
      </c>
      <c r="F16" s="74">
        <v>120</v>
      </c>
      <c r="G16" s="126">
        <v>779.43</v>
      </c>
      <c r="H16" s="126">
        <v>174.89</v>
      </c>
      <c r="I16" s="126">
        <f>G16-H16</f>
        <v>604.54</v>
      </c>
    </row>
    <row r="17" spans="1:9" ht="30">
      <c r="A17" s="29"/>
      <c r="B17" s="65" t="s">
        <v>92</v>
      </c>
      <c r="C17" s="72">
        <v>1</v>
      </c>
      <c r="D17" s="72">
        <v>3</v>
      </c>
      <c r="E17" s="75" t="s">
        <v>90</v>
      </c>
      <c r="F17" s="74"/>
      <c r="G17" s="127">
        <f>G18</f>
        <v>482.96</v>
      </c>
      <c r="H17" s="127">
        <f>H18</f>
        <v>109.46</v>
      </c>
      <c r="I17" s="129">
        <f t="shared" si="0"/>
        <v>373.5</v>
      </c>
    </row>
    <row r="18" spans="1:9" ht="90">
      <c r="A18" s="29"/>
      <c r="B18" s="65" t="s">
        <v>89</v>
      </c>
      <c r="C18" s="72">
        <v>1</v>
      </c>
      <c r="D18" s="72">
        <v>3</v>
      </c>
      <c r="E18" s="75" t="s">
        <v>90</v>
      </c>
      <c r="F18" s="74">
        <v>100</v>
      </c>
      <c r="G18" s="126">
        <f>G19</f>
        <v>482.96</v>
      </c>
      <c r="H18" s="126">
        <f>H19</f>
        <v>109.46</v>
      </c>
      <c r="I18" s="126">
        <f t="shared" si="0"/>
        <v>373.5</v>
      </c>
    </row>
    <row r="19" spans="1:9" ht="49.5" customHeight="1">
      <c r="A19" s="29"/>
      <c r="B19" s="65" t="s">
        <v>101</v>
      </c>
      <c r="C19" s="72">
        <v>1</v>
      </c>
      <c r="D19" s="72">
        <v>3</v>
      </c>
      <c r="E19" s="75" t="s">
        <v>90</v>
      </c>
      <c r="F19" s="74">
        <v>120</v>
      </c>
      <c r="G19" s="126">
        <v>482.96</v>
      </c>
      <c r="H19" s="129">
        <v>109.46</v>
      </c>
      <c r="I19" s="129">
        <f t="shared" si="0"/>
        <v>373.5</v>
      </c>
    </row>
    <row r="20" spans="1:9" ht="85.5">
      <c r="A20" s="29"/>
      <c r="B20" s="107" t="s">
        <v>107</v>
      </c>
      <c r="C20" s="108">
        <v>1</v>
      </c>
      <c r="D20" s="108">
        <v>4</v>
      </c>
      <c r="E20" s="109"/>
      <c r="F20" s="110"/>
      <c r="G20" s="131">
        <f>G21</f>
        <v>6080.139999999999</v>
      </c>
      <c r="H20" s="131">
        <f>H21</f>
        <v>1204.9</v>
      </c>
      <c r="I20" s="131">
        <f>G20-H20</f>
        <v>4875.24</v>
      </c>
    </row>
    <row r="21" spans="1:9" ht="38.25" customHeight="1">
      <c r="A21" s="29"/>
      <c r="B21" s="65" t="s">
        <v>91</v>
      </c>
      <c r="C21" s="72">
        <v>1</v>
      </c>
      <c r="D21" s="72">
        <v>4</v>
      </c>
      <c r="E21" s="75" t="s">
        <v>90</v>
      </c>
      <c r="F21" s="74"/>
      <c r="G21" s="126">
        <f>G22+G26+G28</f>
        <v>6080.139999999999</v>
      </c>
      <c r="H21" s="126">
        <f>H22+H26+H28</f>
        <v>1204.9</v>
      </c>
      <c r="I21" s="126">
        <f>G21-H21</f>
        <v>4875.24</v>
      </c>
    </row>
    <row r="22" spans="1:9" ht="90">
      <c r="A22" s="29"/>
      <c r="B22" s="65" t="s">
        <v>89</v>
      </c>
      <c r="C22" s="72">
        <v>1</v>
      </c>
      <c r="D22" s="72">
        <v>4</v>
      </c>
      <c r="E22" s="75" t="s">
        <v>90</v>
      </c>
      <c r="F22" s="74">
        <v>100</v>
      </c>
      <c r="G22" s="126">
        <f>G23</f>
        <v>4903.219999999999</v>
      </c>
      <c r="H22" s="126">
        <f>H23</f>
        <v>1012.08</v>
      </c>
      <c r="I22" s="129">
        <f t="shared" si="0"/>
        <v>3891.1399999999994</v>
      </c>
    </row>
    <row r="23" spans="1:9" ht="30" customHeight="1">
      <c r="A23" s="29"/>
      <c r="B23" s="65" t="s">
        <v>101</v>
      </c>
      <c r="C23" s="72">
        <v>1</v>
      </c>
      <c r="D23" s="72">
        <v>4</v>
      </c>
      <c r="E23" s="75" t="s">
        <v>90</v>
      </c>
      <c r="F23" s="74">
        <v>120</v>
      </c>
      <c r="G23" s="127">
        <f>G24+G25</f>
        <v>4903.219999999999</v>
      </c>
      <c r="H23" s="127">
        <f>H24+H25</f>
        <v>1012.08</v>
      </c>
      <c r="I23" s="129">
        <f t="shared" si="0"/>
        <v>3891.1399999999994</v>
      </c>
    </row>
    <row r="24" spans="1:9" ht="61.5" customHeight="1">
      <c r="A24" s="29"/>
      <c r="B24" s="65" t="s">
        <v>102</v>
      </c>
      <c r="C24" s="72">
        <v>1</v>
      </c>
      <c r="D24" s="72">
        <v>4</v>
      </c>
      <c r="E24" s="75" t="s">
        <v>90</v>
      </c>
      <c r="F24" s="74">
        <v>121</v>
      </c>
      <c r="G24" s="126">
        <v>4902.86</v>
      </c>
      <c r="H24" s="126">
        <v>1012.08</v>
      </c>
      <c r="I24" s="126">
        <f>G24-H24</f>
        <v>3890.7799999999997</v>
      </c>
    </row>
    <row r="25" spans="1:9" ht="58.5" customHeight="1">
      <c r="A25" s="29"/>
      <c r="B25" s="65" t="s">
        <v>108</v>
      </c>
      <c r="C25" s="72">
        <v>1</v>
      </c>
      <c r="D25" s="72">
        <v>4</v>
      </c>
      <c r="E25" s="75" t="s">
        <v>90</v>
      </c>
      <c r="F25" s="74">
        <v>122</v>
      </c>
      <c r="G25" s="132">
        <v>0.36</v>
      </c>
      <c r="H25" s="126">
        <v>0</v>
      </c>
      <c r="I25" s="126">
        <f t="shared" si="0"/>
        <v>0.36</v>
      </c>
    </row>
    <row r="26" spans="1:9" ht="42.75" customHeight="1">
      <c r="A26" s="29"/>
      <c r="B26" s="65" t="s">
        <v>109</v>
      </c>
      <c r="C26" s="72">
        <v>1</v>
      </c>
      <c r="D26" s="72">
        <v>4</v>
      </c>
      <c r="E26" s="75" t="s">
        <v>90</v>
      </c>
      <c r="F26" s="74">
        <v>200</v>
      </c>
      <c r="G26" s="127">
        <f>G27</f>
        <v>1106.52</v>
      </c>
      <c r="H26" s="129">
        <f>H27</f>
        <v>175.35</v>
      </c>
      <c r="I26" s="129">
        <f>I27</f>
        <v>0</v>
      </c>
    </row>
    <row r="27" spans="1:9" ht="56.25" customHeight="1">
      <c r="A27" s="31"/>
      <c r="B27" s="65" t="s">
        <v>110</v>
      </c>
      <c r="C27" s="72">
        <v>1</v>
      </c>
      <c r="D27" s="72">
        <v>4</v>
      </c>
      <c r="E27" s="75" t="s">
        <v>90</v>
      </c>
      <c r="F27" s="74">
        <v>240</v>
      </c>
      <c r="G27" s="127">
        <v>1106.52</v>
      </c>
      <c r="H27" s="129">
        <v>175.35</v>
      </c>
      <c r="I27" s="129">
        <v>0</v>
      </c>
    </row>
    <row r="28" spans="1:9" ht="25.5" customHeight="1">
      <c r="A28" s="30"/>
      <c r="B28" s="65" t="s">
        <v>111</v>
      </c>
      <c r="C28" s="72">
        <v>1</v>
      </c>
      <c r="D28" s="72">
        <v>4</v>
      </c>
      <c r="E28" s="75" t="s">
        <v>90</v>
      </c>
      <c r="F28" s="74">
        <v>800</v>
      </c>
      <c r="G28" s="126">
        <f>G29</f>
        <v>70.4</v>
      </c>
      <c r="H28" s="126">
        <f>H29</f>
        <v>17.47</v>
      </c>
      <c r="I28" s="126">
        <f t="shared" si="0"/>
        <v>52.93000000000001</v>
      </c>
    </row>
    <row r="29" spans="1:9" ht="30.75" customHeight="1">
      <c r="A29" s="29"/>
      <c r="B29" s="65" t="s">
        <v>112</v>
      </c>
      <c r="C29" s="72">
        <v>1</v>
      </c>
      <c r="D29" s="72">
        <v>4</v>
      </c>
      <c r="E29" s="75" t="s">
        <v>90</v>
      </c>
      <c r="F29" s="74">
        <v>850</v>
      </c>
      <c r="G29" s="127">
        <f>G30+G31</f>
        <v>70.4</v>
      </c>
      <c r="H29" s="127">
        <f>H30+H31</f>
        <v>17.47</v>
      </c>
      <c r="I29" s="129">
        <f t="shared" si="0"/>
        <v>52.93000000000001</v>
      </c>
    </row>
    <row r="30" spans="1:9" ht="43.5" customHeight="1">
      <c r="A30" s="29"/>
      <c r="B30" s="65" t="s">
        <v>113</v>
      </c>
      <c r="C30" s="72">
        <v>1</v>
      </c>
      <c r="D30" s="72">
        <v>4</v>
      </c>
      <c r="E30" s="75" t="s">
        <v>90</v>
      </c>
      <c r="F30" s="74">
        <v>851</v>
      </c>
      <c r="G30" s="127">
        <v>56</v>
      </c>
      <c r="H30" s="129">
        <v>14.84</v>
      </c>
      <c r="I30" s="129">
        <f t="shared" si="0"/>
        <v>41.16</v>
      </c>
    </row>
    <row r="31" spans="1:9" ht="30" customHeight="1">
      <c r="A31" s="29"/>
      <c r="B31" s="65" t="s">
        <v>114</v>
      </c>
      <c r="C31" s="72">
        <v>1</v>
      </c>
      <c r="D31" s="72">
        <v>4</v>
      </c>
      <c r="E31" s="75" t="s">
        <v>90</v>
      </c>
      <c r="F31" s="74">
        <v>852</v>
      </c>
      <c r="G31" s="126">
        <v>14.4</v>
      </c>
      <c r="H31" s="126">
        <v>2.63</v>
      </c>
      <c r="I31" s="126">
        <f>G31-H31</f>
        <v>11.77</v>
      </c>
    </row>
    <row r="32" spans="1:9" ht="14.25">
      <c r="A32" s="32"/>
      <c r="B32" s="107" t="s">
        <v>36</v>
      </c>
      <c r="C32" s="108">
        <v>1</v>
      </c>
      <c r="D32" s="108">
        <v>11</v>
      </c>
      <c r="E32" s="109"/>
      <c r="F32" s="110"/>
      <c r="G32" s="62">
        <f aca="true" t="shared" si="1" ref="G32:H34">G33</f>
        <v>250</v>
      </c>
      <c r="H32" s="62">
        <f t="shared" si="1"/>
        <v>0</v>
      </c>
      <c r="I32" s="62">
        <f t="shared" si="0"/>
        <v>250</v>
      </c>
    </row>
    <row r="33" spans="1:9" ht="27" customHeight="1">
      <c r="A33" s="29"/>
      <c r="B33" s="65" t="s">
        <v>116</v>
      </c>
      <c r="C33" s="72">
        <v>1</v>
      </c>
      <c r="D33" s="72">
        <v>11</v>
      </c>
      <c r="E33" s="76" t="s">
        <v>115</v>
      </c>
      <c r="F33" s="74"/>
      <c r="G33" s="51">
        <f t="shared" si="1"/>
        <v>250</v>
      </c>
      <c r="H33" s="64">
        <f t="shared" si="1"/>
        <v>0</v>
      </c>
      <c r="I33" s="64">
        <f t="shared" si="0"/>
        <v>250</v>
      </c>
    </row>
    <row r="34" spans="1:9" ht="15">
      <c r="A34" s="29"/>
      <c r="B34" s="65" t="s">
        <v>111</v>
      </c>
      <c r="C34" s="72">
        <v>1</v>
      </c>
      <c r="D34" s="72">
        <v>11</v>
      </c>
      <c r="E34" s="76" t="s">
        <v>115</v>
      </c>
      <c r="F34" s="74">
        <v>800</v>
      </c>
      <c r="G34" s="51">
        <f t="shared" si="1"/>
        <v>250</v>
      </c>
      <c r="H34" s="51">
        <f t="shared" si="1"/>
        <v>0</v>
      </c>
      <c r="I34" s="64">
        <f t="shared" si="0"/>
        <v>250</v>
      </c>
    </row>
    <row r="35" spans="1:9" ht="15">
      <c r="A35" s="29"/>
      <c r="B35" s="65" t="s">
        <v>117</v>
      </c>
      <c r="C35" s="72">
        <v>1</v>
      </c>
      <c r="D35" s="72">
        <v>11</v>
      </c>
      <c r="E35" s="76" t="s">
        <v>115</v>
      </c>
      <c r="F35" s="74">
        <v>870</v>
      </c>
      <c r="G35" s="51">
        <v>250</v>
      </c>
      <c r="H35" s="51">
        <v>0</v>
      </c>
      <c r="I35" s="51">
        <f>G35-H35</f>
        <v>250</v>
      </c>
    </row>
    <row r="36" spans="1:9" ht="14.25">
      <c r="A36" s="29"/>
      <c r="B36" s="111" t="s">
        <v>73</v>
      </c>
      <c r="C36" s="112">
        <v>2</v>
      </c>
      <c r="D36" s="112"/>
      <c r="E36" s="113"/>
      <c r="F36" s="114"/>
      <c r="G36" s="62">
        <f>G37</f>
        <v>336.39</v>
      </c>
      <c r="H36" s="62">
        <f>H37</f>
        <v>0</v>
      </c>
      <c r="I36" s="62">
        <f t="shared" si="0"/>
        <v>336.39</v>
      </c>
    </row>
    <row r="37" spans="1:9" ht="33" customHeight="1">
      <c r="A37" s="29"/>
      <c r="B37" s="77" t="s">
        <v>118</v>
      </c>
      <c r="C37" s="78">
        <v>2</v>
      </c>
      <c r="D37" s="78">
        <v>3</v>
      </c>
      <c r="E37" s="79"/>
      <c r="F37" s="80"/>
      <c r="G37" s="126">
        <f>G38</f>
        <v>336.39</v>
      </c>
      <c r="H37" s="129">
        <f>H38</f>
        <v>0</v>
      </c>
      <c r="I37" s="129">
        <f t="shared" si="0"/>
        <v>336.39</v>
      </c>
    </row>
    <row r="38" spans="1:9" ht="45">
      <c r="A38" s="29"/>
      <c r="B38" s="81" t="s">
        <v>37</v>
      </c>
      <c r="C38" s="82">
        <v>2</v>
      </c>
      <c r="D38" s="82">
        <v>3</v>
      </c>
      <c r="E38" s="83" t="s">
        <v>139</v>
      </c>
      <c r="F38" s="84"/>
      <c r="G38" s="126">
        <f>G39+G42</f>
        <v>336.39</v>
      </c>
      <c r="H38" s="126">
        <f>H39+H42</f>
        <v>0</v>
      </c>
      <c r="I38" s="129">
        <f t="shared" si="0"/>
        <v>336.39</v>
      </c>
    </row>
    <row r="39" spans="1:9" ht="45">
      <c r="A39" s="29"/>
      <c r="B39" s="65" t="s">
        <v>101</v>
      </c>
      <c r="C39" s="82">
        <v>2</v>
      </c>
      <c r="D39" s="82">
        <v>3</v>
      </c>
      <c r="E39" s="83" t="s">
        <v>139</v>
      </c>
      <c r="F39" s="84">
        <v>120</v>
      </c>
      <c r="G39" s="126">
        <f>G40+G41</f>
        <v>302.5</v>
      </c>
      <c r="H39" s="126">
        <f>H40+H41</f>
        <v>0</v>
      </c>
      <c r="I39" s="129">
        <f t="shared" si="0"/>
        <v>302.5</v>
      </c>
    </row>
    <row r="40" spans="1:9" ht="64.5" customHeight="1">
      <c r="A40" s="29"/>
      <c r="B40" s="65" t="s">
        <v>102</v>
      </c>
      <c r="C40" s="82">
        <v>2</v>
      </c>
      <c r="D40" s="82">
        <v>3</v>
      </c>
      <c r="E40" s="83" t="s">
        <v>139</v>
      </c>
      <c r="F40" s="84">
        <v>121</v>
      </c>
      <c r="G40" s="127">
        <v>292.5</v>
      </c>
      <c r="H40" s="129">
        <v>0</v>
      </c>
      <c r="I40" s="129">
        <f t="shared" si="0"/>
        <v>292.5</v>
      </c>
    </row>
    <row r="41" spans="1:9" ht="66.75" customHeight="1">
      <c r="A41" s="29"/>
      <c r="B41" s="65" t="s">
        <v>108</v>
      </c>
      <c r="C41" s="82">
        <v>2</v>
      </c>
      <c r="D41" s="82">
        <v>3</v>
      </c>
      <c r="E41" s="83" t="s">
        <v>139</v>
      </c>
      <c r="F41" s="84">
        <v>122</v>
      </c>
      <c r="G41" s="126">
        <v>10</v>
      </c>
      <c r="H41" s="129">
        <v>0</v>
      </c>
      <c r="I41" s="129">
        <f t="shared" si="0"/>
        <v>10</v>
      </c>
    </row>
    <row r="42" spans="1:9" ht="30">
      <c r="A42" s="29"/>
      <c r="B42" s="65" t="s">
        <v>109</v>
      </c>
      <c r="C42" s="82">
        <v>2</v>
      </c>
      <c r="D42" s="82">
        <v>3</v>
      </c>
      <c r="E42" s="83" t="s">
        <v>139</v>
      </c>
      <c r="F42" s="74">
        <v>200</v>
      </c>
      <c r="G42" s="126">
        <f>G43</f>
        <v>33.89</v>
      </c>
      <c r="H42" s="126">
        <f>H43</f>
        <v>0</v>
      </c>
      <c r="I42" s="129">
        <f t="shared" si="0"/>
        <v>33.89</v>
      </c>
    </row>
    <row r="43" spans="1:9" ht="43.5" customHeight="1">
      <c r="A43" s="29"/>
      <c r="B43" s="65" t="s">
        <v>110</v>
      </c>
      <c r="C43" s="82">
        <v>2</v>
      </c>
      <c r="D43" s="82">
        <v>3</v>
      </c>
      <c r="E43" s="83" t="s">
        <v>139</v>
      </c>
      <c r="F43" s="74">
        <v>240</v>
      </c>
      <c r="G43" s="51">
        <v>33.89</v>
      </c>
      <c r="H43" s="64">
        <v>0</v>
      </c>
      <c r="I43" s="64">
        <f t="shared" si="0"/>
        <v>33.89</v>
      </c>
    </row>
    <row r="44" spans="1:9" ht="14.25">
      <c r="A44" s="29"/>
      <c r="B44" s="115" t="s">
        <v>75</v>
      </c>
      <c r="C44" s="116">
        <v>4</v>
      </c>
      <c r="D44" s="116"/>
      <c r="E44" s="117"/>
      <c r="F44" s="118"/>
      <c r="G44" s="62">
        <f aca="true" t="shared" si="2" ref="G44:H47">G45</f>
        <v>59.57</v>
      </c>
      <c r="H44" s="62">
        <f t="shared" si="2"/>
        <v>0</v>
      </c>
      <c r="I44" s="62">
        <f t="shared" si="0"/>
        <v>59.57</v>
      </c>
    </row>
    <row r="45" spans="1:9" ht="15">
      <c r="A45" s="29"/>
      <c r="B45" s="81" t="s">
        <v>119</v>
      </c>
      <c r="C45" s="82">
        <v>4</v>
      </c>
      <c r="D45" s="82">
        <v>1</v>
      </c>
      <c r="E45" s="85"/>
      <c r="F45" s="84"/>
      <c r="G45" s="126">
        <f t="shared" si="2"/>
        <v>59.57</v>
      </c>
      <c r="H45" s="129">
        <f t="shared" si="2"/>
        <v>0</v>
      </c>
      <c r="I45" s="129">
        <f t="shared" si="0"/>
        <v>59.57</v>
      </c>
    </row>
    <row r="46" spans="1:9" ht="83.25" customHeight="1">
      <c r="A46" s="32"/>
      <c r="B46" s="133" t="s">
        <v>38</v>
      </c>
      <c r="C46" s="82">
        <v>4</v>
      </c>
      <c r="D46" s="82">
        <v>1</v>
      </c>
      <c r="E46" s="85" t="s">
        <v>120</v>
      </c>
      <c r="F46" s="84"/>
      <c r="G46" s="126">
        <f t="shared" si="2"/>
        <v>59.57</v>
      </c>
      <c r="H46" s="126">
        <f t="shared" si="2"/>
        <v>0</v>
      </c>
      <c r="I46" s="129">
        <f t="shared" si="0"/>
        <v>59.57</v>
      </c>
    </row>
    <row r="47" spans="1:9" ht="46.5" customHeight="1">
      <c r="A47" s="29"/>
      <c r="B47" s="134" t="s">
        <v>109</v>
      </c>
      <c r="C47" s="82">
        <v>4</v>
      </c>
      <c r="D47" s="82">
        <v>1</v>
      </c>
      <c r="E47" s="85" t="s">
        <v>120</v>
      </c>
      <c r="F47" s="84">
        <v>200</v>
      </c>
      <c r="G47" s="126">
        <f t="shared" si="2"/>
        <v>59.57</v>
      </c>
      <c r="H47" s="126">
        <f t="shared" si="2"/>
        <v>0</v>
      </c>
      <c r="I47" s="126">
        <f>G47-H47</f>
        <v>59.57</v>
      </c>
    </row>
    <row r="48" spans="1:9" ht="49.5" customHeight="1">
      <c r="A48" s="29"/>
      <c r="B48" s="135" t="s">
        <v>110</v>
      </c>
      <c r="C48" s="82">
        <v>4</v>
      </c>
      <c r="D48" s="82">
        <v>1</v>
      </c>
      <c r="E48" s="85" t="s">
        <v>120</v>
      </c>
      <c r="F48" s="84">
        <v>240</v>
      </c>
      <c r="G48" s="126">
        <v>59.57</v>
      </c>
      <c r="H48" s="126">
        <v>0</v>
      </c>
      <c r="I48" s="126">
        <f>G48-H48</f>
        <v>59.57</v>
      </c>
    </row>
    <row r="49" spans="1:9" ht="33" customHeight="1">
      <c r="A49" s="29"/>
      <c r="B49" s="136" t="s">
        <v>76</v>
      </c>
      <c r="C49" s="112">
        <v>5</v>
      </c>
      <c r="D49" s="112"/>
      <c r="E49" s="113"/>
      <c r="F49" s="114"/>
      <c r="G49" s="62">
        <f aca="true" t="shared" si="3" ref="G49:H52">G50</f>
        <v>8528</v>
      </c>
      <c r="H49" s="62">
        <f t="shared" si="3"/>
        <v>25</v>
      </c>
      <c r="I49" s="62">
        <f t="shared" si="0"/>
        <v>8503</v>
      </c>
    </row>
    <row r="50" spans="1:9" ht="15">
      <c r="A50" s="29"/>
      <c r="B50" s="137" t="s">
        <v>121</v>
      </c>
      <c r="C50" s="86">
        <v>5</v>
      </c>
      <c r="D50" s="86">
        <v>3</v>
      </c>
      <c r="E50" s="87"/>
      <c r="F50" s="88"/>
      <c r="G50" s="126">
        <f t="shared" si="3"/>
        <v>8528</v>
      </c>
      <c r="H50" s="129">
        <f t="shared" si="3"/>
        <v>25</v>
      </c>
      <c r="I50" s="129">
        <f t="shared" si="0"/>
        <v>8503</v>
      </c>
    </row>
    <row r="51" spans="1:9" ht="90">
      <c r="A51" s="29"/>
      <c r="B51" s="138" t="s">
        <v>123</v>
      </c>
      <c r="C51" s="89">
        <v>5</v>
      </c>
      <c r="D51" s="89">
        <v>3</v>
      </c>
      <c r="E51" s="90" t="s">
        <v>122</v>
      </c>
      <c r="F51" s="91"/>
      <c r="G51" s="126">
        <f t="shared" si="3"/>
        <v>8528</v>
      </c>
      <c r="H51" s="126">
        <f t="shared" si="3"/>
        <v>25</v>
      </c>
      <c r="I51" s="126">
        <f>G51-H51</f>
        <v>8503</v>
      </c>
    </row>
    <row r="52" spans="1:9" ht="30">
      <c r="A52" s="29"/>
      <c r="B52" s="139" t="s">
        <v>109</v>
      </c>
      <c r="C52" s="89">
        <v>5</v>
      </c>
      <c r="D52" s="89">
        <v>3</v>
      </c>
      <c r="E52" s="90" t="s">
        <v>122</v>
      </c>
      <c r="F52" s="91">
        <v>200</v>
      </c>
      <c r="G52" s="126">
        <f t="shared" si="3"/>
        <v>8528</v>
      </c>
      <c r="H52" s="126">
        <f t="shared" si="3"/>
        <v>25</v>
      </c>
      <c r="I52" s="126">
        <f t="shared" si="0"/>
        <v>8503</v>
      </c>
    </row>
    <row r="53" spans="1:9" ht="45">
      <c r="A53" s="29"/>
      <c r="B53" s="139" t="s">
        <v>110</v>
      </c>
      <c r="C53" s="89">
        <v>5</v>
      </c>
      <c r="D53" s="89">
        <v>3</v>
      </c>
      <c r="E53" s="90" t="s">
        <v>122</v>
      </c>
      <c r="F53" s="91">
        <v>240</v>
      </c>
      <c r="G53" s="126">
        <v>8528</v>
      </c>
      <c r="H53" s="126">
        <v>25</v>
      </c>
      <c r="I53" s="126">
        <f t="shared" si="0"/>
        <v>8503</v>
      </c>
    </row>
    <row r="54" spans="1:9" ht="15">
      <c r="A54" s="29"/>
      <c r="B54" s="136" t="s">
        <v>77</v>
      </c>
      <c r="C54" s="112">
        <v>7</v>
      </c>
      <c r="D54" s="119"/>
      <c r="E54" s="120"/>
      <c r="F54" s="121"/>
      <c r="G54" s="62">
        <f>G55</f>
        <v>85.23</v>
      </c>
      <c r="H54" s="62">
        <f>H55</f>
        <v>0</v>
      </c>
      <c r="I54" s="62">
        <f t="shared" si="0"/>
        <v>85.23</v>
      </c>
    </row>
    <row r="55" spans="1:9" ht="30">
      <c r="A55" s="29"/>
      <c r="B55" s="140" t="s">
        <v>124</v>
      </c>
      <c r="C55" s="92">
        <v>7</v>
      </c>
      <c r="D55" s="92">
        <v>7</v>
      </c>
      <c r="E55" s="93"/>
      <c r="F55" s="94"/>
      <c r="G55" s="126">
        <f>G56</f>
        <v>85.23</v>
      </c>
      <c r="H55" s="126">
        <f aca="true" t="shared" si="4" ref="G55:H57">H56</f>
        <v>0</v>
      </c>
      <c r="I55" s="126">
        <f>G55-H55</f>
        <v>85.23</v>
      </c>
    </row>
    <row r="56" spans="1:9" ht="75">
      <c r="A56" s="29"/>
      <c r="B56" s="139" t="s">
        <v>126</v>
      </c>
      <c r="C56" s="78">
        <v>7</v>
      </c>
      <c r="D56" s="78">
        <v>7</v>
      </c>
      <c r="E56" s="85" t="s">
        <v>125</v>
      </c>
      <c r="F56" s="95"/>
      <c r="G56" s="126">
        <f>G57</f>
        <v>85.23</v>
      </c>
      <c r="H56" s="126">
        <f>H57</f>
        <v>0</v>
      </c>
      <c r="I56" s="126">
        <f t="shared" si="0"/>
        <v>85.23</v>
      </c>
    </row>
    <row r="57" spans="1:9" ht="30">
      <c r="A57" s="29"/>
      <c r="B57" s="139" t="s">
        <v>109</v>
      </c>
      <c r="C57" s="78">
        <v>7</v>
      </c>
      <c r="D57" s="78">
        <v>7</v>
      </c>
      <c r="E57" s="85" t="s">
        <v>125</v>
      </c>
      <c r="F57" s="95">
        <v>200</v>
      </c>
      <c r="G57" s="126">
        <f t="shared" si="4"/>
        <v>85.23</v>
      </c>
      <c r="H57" s="126">
        <f t="shared" si="4"/>
        <v>0</v>
      </c>
      <c r="I57" s="126">
        <f t="shared" si="0"/>
        <v>85.23</v>
      </c>
    </row>
    <row r="58" spans="1:9" ht="45">
      <c r="A58" s="31"/>
      <c r="B58" s="139" t="s">
        <v>110</v>
      </c>
      <c r="C58" s="78">
        <v>7</v>
      </c>
      <c r="D58" s="78">
        <v>7</v>
      </c>
      <c r="E58" s="85" t="s">
        <v>125</v>
      </c>
      <c r="F58" s="95">
        <v>240</v>
      </c>
      <c r="G58" s="126">
        <v>85.23</v>
      </c>
      <c r="H58" s="126">
        <v>0</v>
      </c>
      <c r="I58" s="126">
        <f t="shared" si="0"/>
        <v>85.23</v>
      </c>
    </row>
    <row r="59" spans="1:9" ht="14.25">
      <c r="A59" s="29"/>
      <c r="B59" s="141" t="s">
        <v>78</v>
      </c>
      <c r="C59" s="116">
        <v>10</v>
      </c>
      <c r="D59" s="116"/>
      <c r="E59" s="117"/>
      <c r="F59" s="118"/>
      <c r="G59" s="62">
        <f aca="true" t="shared" si="5" ref="G59:H62">G60</f>
        <v>5699.83</v>
      </c>
      <c r="H59" s="62">
        <f t="shared" si="5"/>
        <v>1799.95</v>
      </c>
      <c r="I59" s="62">
        <f t="shared" si="0"/>
        <v>3899.88</v>
      </c>
    </row>
    <row r="60" spans="1:9" ht="30">
      <c r="A60" s="29"/>
      <c r="B60" s="142" t="s">
        <v>127</v>
      </c>
      <c r="C60" s="96">
        <v>10</v>
      </c>
      <c r="D60" s="96">
        <v>6</v>
      </c>
      <c r="E60" s="97"/>
      <c r="F60" s="98"/>
      <c r="G60" s="126">
        <f t="shared" si="5"/>
        <v>5699.83</v>
      </c>
      <c r="H60" s="126">
        <f t="shared" si="5"/>
        <v>1799.95</v>
      </c>
      <c r="I60" s="126">
        <f t="shared" si="0"/>
        <v>3899.88</v>
      </c>
    </row>
    <row r="61" spans="1:9" ht="75">
      <c r="A61" s="29"/>
      <c r="B61" s="142" t="s">
        <v>129</v>
      </c>
      <c r="C61" s="96">
        <v>10</v>
      </c>
      <c r="D61" s="96">
        <v>6</v>
      </c>
      <c r="E61" s="85" t="s">
        <v>128</v>
      </c>
      <c r="F61" s="98"/>
      <c r="G61" s="126">
        <f t="shared" si="5"/>
        <v>5699.83</v>
      </c>
      <c r="H61" s="126">
        <f t="shared" si="5"/>
        <v>1799.95</v>
      </c>
      <c r="I61" s="126">
        <f>G61-H61</f>
        <v>3899.88</v>
      </c>
    </row>
    <row r="62" spans="1:9" ht="30">
      <c r="A62" s="29"/>
      <c r="B62" s="139" t="s">
        <v>109</v>
      </c>
      <c r="C62" s="96">
        <v>10</v>
      </c>
      <c r="D62" s="96">
        <v>6</v>
      </c>
      <c r="E62" s="85" t="s">
        <v>128</v>
      </c>
      <c r="F62" s="95">
        <v>200</v>
      </c>
      <c r="G62" s="126">
        <f t="shared" si="5"/>
        <v>5699.83</v>
      </c>
      <c r="H62" s="126">
        <f t="shared" si="5"/>
        <v>1799.95</v>
      </c>
      <c r="I62" s="126">
        <f>G62-H62</f>
        <v>3899.88</v>
      </c>
    </row>
    <row r="63" spans="1:9" ht="45">
      <c r="A63" s="31"/>
      <c r="B63" s="139" t="s">
        <v>110</v>
      </c>
      <c r="C63" s="96">
        <v>10</v>
      </c>
      <c r="D63" s="96">
        <v>6</v>
      </c>
      <c r="E63" s="85" t="s">
        <v>128</v>
      </c>
      <c r="F63" s="95">
        <v>240</v>
      </c>
      <c r="G63" s="126">
        <v>5699.83</v>
      </c>
      <c r="H63" s="126">
        <v>1799.95</v>
      </c>
      <c r="I63" s="126">
        <f>G63-H63</f>
        <v>3899.88</v>
      </c>
    </row>
    <row r="64" spans="1:9" s="14" customFormat="1" ht="28.5">
      <c r="A64" s="143"/>
      <c r="B64" s="136" t="s">
        <v>39</v>
      </c>
      <c r="C64" s="112">
        <v>11</v>
      </c>
      <c r="D64" s="112"/>
      <c r="E64" s="113"/>
      <c r="F64" s="114"/>
      <c r="G64" s="62">
        <f>G65</f>
        <v>11659.39</v>
      </c>
      <c r="H64" s="62">
        <f>H65</f>
        <v>71.19</v>
      </c>
      <c r="I64" s="62">
        <f aca="true" t="shared" si="6" ref="I64:I75">G64-H64</f>
        <v>11588.199999999999</v>
      </c>
    </row>
    <row r="65" spans="1:9" s="14" customFormat="1" ht="15">
      <c r="A65" s="143"/>
      <c r="B65" s="139" t="s">
        <v>130</v>
      </c>
      <c r="C65" s="78">
        <v>11</v>
      </c>
      <c r="D65" s="78">
        <v>1</v>
      </c>
      <c r="E65" s="85"/>
      <c r="F65" s="95"/>
      <c r="G65" s="126">
        <f>G66+G69</f>
        <v>11659.39</v>
      </c>
      <c r="H65" s="126">
        <f>H66+H69</f>
        <v>71.19</v>
      </c>
      <c r="I65" s="128">
        <f t="shared" si="6"/>
        <v>11588.199999999999</v>
      </c>
    </row>
    <row r="66" spans="1:9" s="14" customFormat="1" ht="105">
      <c r="A66" s="143"/>
      <c r="B66" s="139" t="s">
        <v>132</v>
      </c>
      <c r="C66" s="78">
        <v>11</v>
      </c>
      <c r="D66" s="78">
        <v>1</v>
      </c>
      <c r="E66" s="85" t="s">
        <v>131</v>
      </c>
      <c r="F66" s="95"/>
      <c r="G66" s="126">
        <f>G67</f>
        <v>6721.08</v>
      </c>
      <c r="H66" s="126">
        <f>H67</f>
        <v>71.19</v>
      </c>
      <c r="I66" s="126">
        <f t="shared" si="6"/>
        <v>6649.89</v>
      </c>
    </row>
    <row r="67" spans="1:9" s="14" customFormat="1" ht="30">
      <c r="A67" s="143"/>
      <c r="B67" s="139" t="s">
        <v>109</v>
      </c>
      <c r="C67" s="78">
        <v>11</v>
      </c>
      <c r="D67" s="78">
        <v>1</v>
      </c>
      <c r="E67" s="85" t="s">
        <v>131</v>
      </c>
      <c r="F67" s="95">
        <v>200</v>
      </c>
      <c r="G67" s="126">
        <f>G68</f>
        <v>6721.08</v>
      </c>
      <c r="H67" s="126">
        <f>H68</f>
        <v>71.19</v>
      </c>
      <c r="I67" s="126">
        <f t="shared" si="6"/>
        <v>6649.89</v>
      </c>
    </row>
    <row r="68" spans="1:9" s="14" customFormat="1" ht="45">
      <c r="A68" s="143"/>
      <c r="B68" s="139" t="s">
        <v>110</v>
      </c>
      <c r="C68" s="78">
        <v>11</v>
      </c>
      <c r="D68" s="78">
        <v>1</v>
      </c>
      <c r="E68" s="85" t="s">
        <v>131</v>
      </c>
      <c r="F68" s="95">
        <v>240</v>
      </c>
      <c r="G68" s="126">
        <v>6721.08</v>
      </c>
      <c r="H68" s="126">
        <v>71.19</v>
      </c>
      <c r="I68" s="126">
        <f t="shared" si="6"/>
        <v>6649.89</v>
      </c>
    </row>
    <row r="69" spans="1:9" s="14" customFormat="1" ht="45">
      <c r="A69" s="143"/>
      <c r="B69" s="139" t="s">
        <v>134</v>
      </c>
      <c r="C69" s="78">
        <v>11</v>
      </c>
      <c r="D69" s="78">
        <v>1</v>
      </c>
      <c r="E69" s="85" t="s">
        <v>133</v>
      </c>
      <c r="F69" s="95"/>
      <c r="G69" s="126">
        <f>G70</f>
        <v>4938.31</v>
      </c>
      <c r="H69" s="126">
        <f>H70</f>
        <v>0</v>
      </c>
      <c r="I69" s="126">
        <f t="shared" si="6"/>
        <v>4938.31</v>
      </c>
    </row>
    <row r="70" spans="1:9" s="14" customFormat="1" ht="30">
      <c r="A70" s="143"/>
      <c r="B70" s="139" t="s">
        <v>109</v>
      </c>
      <c r="C70" s="78">
        <v>11</v>
      </c>
      <c r="D70" s="78">
        <v>1</v>
      </c>
      <c r="E70" s="85" t="s">
        <v>133</v>
      </c>
      <c r="F70" s="95">
        <v>200</v>
      </c>
      <c r="G70" s="126">
        <f>G71</f>
        <v>4938.31</v>
      </c>
      <c r="H70" s="126">
        <f>H71</f>
        <v>0</v>
      </c>
      <c r="I70" s="126">
        <f t="shared" si="6"/>
        <v>4938.31</v>
      </c>
    </row>
    <row r="71" spans="1:9" s="14" customFormat="1" ht="45">
      <c r="A71" s="143"/>
      <c r="B71" s="139" t="s">
        <v>110</v>
      </c>
      <c r="C71" s="78">
        <v>11</v>
      </c>
      <c r="D71" s="78">
        <v>1</v>
      </c>
      <c r="E71" s="85" t="s">
        <v>133</v>
      </c>
      <c r="F71" s="95">
        <v>240</v>
      </c>
      <c r="G71" s="126">
        <v>4938.31</v>
      </c>
      <c r="H71" s="126">
        <v>0</v>
      </c>
      <c r="I71" s="126">
        <f t="shared" si="6"/>
        <v>4938.31</v>
      </c>
    </row>
    <row r="72" spans="1:9" s="14" customFormat="1" ht="91.5" customHeight="1">
      <c r="A72" s="143"/>
      <c r="B72" s="136" t="s">
        <v>135</v>
      </c>
      <c r="C72" s="122">
        <v>14</v>
      </c>
      <c r="D72" s="123"/>
      <c r="E72" s="124"/>
      <c r="F72" s="125"/>
      <c r="G72" s="62">
        <f aca="true" t="shared" si="7" ref="G72:H74">G73</f>
        <v>75</v>
      </c>
      <c r="H72" s="62">
        <f t="shared" si="7"/>
        <v>0</v>
      </c>
      <c r="I72" s="62">
        <f t="shared" si="6"/>
        <v>75</v>
      </c>
    </row>
    <row r="73" spans="1:9" s="14" customFormat="1" ht="69" customHeight="1">
      <c r="A73" s="143"/>
      <c r="B73" s="139" t="s">
        <v>136</v>
      </c>
      <c r="C73" s="99">
        <v>14</v>
      </c>
      <c r="D73" s="100">
        <v>3</v>
      </c>
      <c r="E73" s="101"/>
      <c r="F73" s="102"/>
      <c r="G73" s="126">
        <f t="shared" si="7"/>
        <v>75</v>
      </c>
      <c r="H73" s="126">
        <f t="shared" si="7"/>
        <v>0</v>
      </c>
      <c r="I73" s="126">
        <f t="shared" si="6"/>
        <v>75</v>
      </c>
    </row>
    <row r="74" spans="1:9" s="14" customFormat="1" ht="90">
      <c r="A74" s="143"/>
      <c r="B74" s="139" t="s">
        <v>137</v>
      </c>
      <c r="C74" s="99">
        <v>14</v>
      </c>
      <c r="D74" s="100">
        <v>3</v>
      </c>
      <c r="E74" s="101">
        <v>5210600</v>
      </c>
      <c r="F74" s="102"/>
      <c r="G74" s="126">
        <f t="shared" si="7"/>
        <v>75</v>
      </c>
      <c r="H74" s="126">
        <f t="shared" si="7"/>
        <v>0</v>
      </c>
      <c r="I74" s="126">
        <f t="shared" si="6"/>
        <v>75</v>
      </c>
    </row>
    <row r="75" spans="1:9" s="14" customFormat="1" ht="90">
      <c r="A75" s="144"/>
      <c r="B75" s="139" t="s">
        <v>138</v>
      </c>
      <c r="C75" s="99">
        <v>14</v>
      </c>
      <c r="D75" s="100">
        <v>3</v>
      </c>
      <c r="E75" s="101">
        <v>5210600</v>
      </c>
      <c r="F75" s="102">
        <v>17</v>
      </c>
      <c r="G75" s="126">
        <v>75</v>
      </c>
      <c r="H75" s="126">
        <v>0</v>
      </c>
      <c r="I75" s="126">
        <f t="shared" si="6"/>
        <v>75</v>
      </c>
    </row>
    <row r="76" spans="2:5" s="14" customFormat="1" ht="12.75">
      <c r="B76" s="33"/>
      <c r="C76" s="33"/>
      <c r="D76" s="33"/>
      <c r="E76" s="33"/>
    </row>
    <row r="77" spans="2:5" s="14" customFormat="1" ht="12.75">
      <c r="B77" s="33"/>
      <c r="C77" s="33"/>
      <c r="D77" s="33"/>
      <c r="E77" s="33"/>
    </row>
    <row r="78" spans="2:5" s="14" customFormat="1" ht="12.75">
      <c r="B78" s="33"/>
      <c r="C78" s="33"/>
      <c r="D78" s="33"/>
      <c r="E78" s="33"/>
    </row>
    <row r="79" spans="2:5" s="14" customFormat="1" ht="12.75">
      <c r="B79" s="33"/>
      <c r="C79" s="33"/>
      <c r="D79" s="33"/>
      <c r="E79" s="33"/>
    </row>
    <row r="80" spans="2:5" s="14" customFormat="1" ht="12.75">
      <c r="B80" s="33"/>
      <c r="C80" s="33"/>
      <c r="D80" s="33"/>
      <c r="E80" s="33"/>
    </row>
    <row r="81" spans="2:5" s="14" customFormat="1" ht="12.75">
      <c r="B81" s="33"/>
      <c r="C81" s="33"/>
      <c r="D81" s="33"/>
      <c r="E81" s="33"/>
    </row>
    <row r="82" spans="2:5" s="14" customFormat="1" ht="12.75">
      <c r="B82" s="33"/>
      <c r="C82" s="33"/>
      <c r="D82" s="33"/>
      <c r="E82" s="33"/>
    </row>
    <row r="83" spans="2:5" s="14" customFormat="1" ht="12.75">
      <c r="B83" s="33"/>
      <c r="C83" s="33"/>
      <c r="D83" s="33"/>
      <c r="E83" s="33"/>
    </row>
    <row r="84" spans="2:5" s="14" customFormat="1" ht="12.75">
      <c r="B84" s="33"/>
      <c r="C84" s="33"/>
      <c r="D84" s="33"/>
      <c r="E84" s="33"/>
    </row>
    <row r="85" spans="2:5" s="14" customFormat="1" ht="12.75">
      <c r="B85" s="33"/>
      <c r="C85" s="33"/>
      <c r="D85" s="33"/>
      <c r="E85" s="33"/>
    </row>
    <row r="86" spans="2:5" s="14" customFormat="1" ht="12.75">
      <c r="B86" s="33"/>
      <c r="C86" s="33"/>
      <c r="D86" s="33"/>
      <c r="E86" s="33"/>
    </row>
  </sheetData>
  <sheetProtection/>
  <mergeCells count="8">
    <mergeCell ref="C5:F5"/>
    <mergeCell ref="E2:J2"/>
    <mergeCell ref="I5:I6"/>
    <mergeCell ref="A4:I4"/>
    <mergeCell ref="A5:A6"/>
    <mergeCell ref="B5:B6"/>
    <mergeCell ref="G5:G6"/>
    <mergeCell ref="H5:H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61" r:id="rId1"/>
  <rowBreaks count="2" manualBreakCount="2">
    <brk id="23" max="9" man="1"/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6" sqref="C6:C8"/>
    </sheetView>
  </sheetViews>
  <sheetFormatPr defaultColWidth="9.00390625" defaultRowHeight="12.75"/>
  <cols>
    <col min="2" max="2" width="26.75390625" style="0" customWidth="1"/>
    <col min="3" max="3" width="44.125" style="0" customWidth="1"/>
    <col min="4" max="4" width="18.25390625" style="0" customWidth="1"/>
    <col min="5" max="5" width="16.375" style="0" customWidth="1"/>
  </cols>
  <sheetData>
    <row r="1" spans="3:6" ht="15.75">
      <c r="C1" s="154" t="s">
        <v>69</v>
      </c>
      <c r="D1" s="154"/>
      <c r="E1" s="154"/>
      <c r="F1" s="48"/>
    </row>
    <row r="2" spans="3:6" ht="19.5" customHeight="1">
      <c r="C2" s="146" t="s">
        <v>141</v>
      </c>
      <c r="D2" s="146"/>
      <c r="E2" s="146"/>
      <c r="F2" s="43"/>
    </row>
    <row r="3" spans="3:6" ht="35.25" customHeight="1">
      <c r="C3" s="146"/>
      <c r="D3" s="146"/>
      <c r="E3" s="146"/>
      <c r="F3" s="43"/>
    </row>
    <row r="4" spans="3:6" ht="35.25" customHeight="1">
      <c r="C4" s="63"/>
      <c r="D4" s="63"/>
      <c r="E4" s="63"/>
      <c r="F4" s="43"/>
    </row>
    <row r="5" spans="1:5" ht="78" customHeight="1">
      <c r="A5" s="161" t="s">
        <v>140</v>
      </c>
      <c r="B5" s="161"/>
      <c r="C5" s="161"/>
      <c r="D5" s="161"/>
      <c r="E5" s="161"/>
    </row>
    <row r="6" spans="1:5" ht="21" customHeight="1">
      <c r="A6" s="155" t="s">
        <v>66</v>
      </c>
      <c r="B6" s="158" t="s">
        <v>40</v>
      </c>
      <c r="C6" s="162" t="s">
        <v>41</v>
      </c>
      <c r="D6" s="165" t="s">
        <v>42</v>
      </c>
      <c r="E6" s="165" t="s">
        <v>43</v>
      </c>
    </row>
    <row r="7" spans="1:5" ht="12.75" customHeight="1">
      <c r="A7" s="156"/>
      <c r="B7" s="159"/>
      <c r="C7" s="163"/>
      <c r="D7" s="166"/>
      <c r="E7" s="166"/>
    </row>
    <row r="8" spans="1:5" ht="109.5" customHeight="1">
      <c r="A8" s="157"/>
      <c r="B8" s="160"/>
      <c r="C8" s="164"/>
      <c r="D8" s="167"/>
      <c r="E8" s="167"/>
    </row>
    <row r="9" spans="1:5" ht="31.5">
      <c r="A9" s="34">
        <v>257</v>
      </c>
      <c r="B9" s="35" t="s">
        <v>45</v>
      </c>
      <c r="C9" s="36" t="s">
        <v>44</v>
      </c>
      <c r="D9" s="44">
        <f>D10</f>
        <v>13893.679999999997</v>
      </c>
      <c r="E9" s="44">
        <f>E10</f>
        <v>-588.9299999999994</v>
      </c>
    </row>
    <row r="10" spans="1:5" ht="30.75" customHeight="1">
      <c r="A10" s="34">
        <v>257</v>
      </c>
      <c r="B10" s="35" t="s">
        <v>45</v>
      </c>
      <c r="C10" s="36" t="s">
        <v>46</v>
      </c>
      <c r="D10" s="44">
        <f>D11</f>
        <v>13893.679999999997</v>
      </c>
      <c r="E10" s="44">
        <f>E11</f>
        <v>-588.9299999999994</v>
      </c>
    </row>
    <row r="11" spans="1:5" ht="31.5">
      <c r="A11" s="34">
        <v>257</v>
      </c>
      <c r="B11" s="35" t="s">
        <v>47</v>
      </c>
      <c r="C11" s="36" t="s">
        <v>48</v>
      </c>
      <c r="D11" s="44">
        <f>D12+D16</f>
        <v>13893.679999999997</v>
      </c>
      <c r="E11" s="44">
        <f>E12+E16</f>
        <v>-588.9299999999994</v>
      </c>
    </row>
    <row r="12" spans="1:5" ht="25.5" customHeight="1">
      <c r="A12" s="34">
        <v>257</v>
      </c>
      <c r="B12" s="35" t="s">
        <v>49</v>
      </c>
      <c r="C12" s="36" t="s">
        <v>50</v>
      </c>
      <c r="D12" s="44">
        <f aca="true" t="shared" si="0" ref="D12:E14">D13</f>
        <v>-21548.600000000002</v>
      </c>
      <c r="E12" s="44">
        <f t="shared" si="0"/>
        <v>-4275.599999999999</v>
      </c>
    </row>
    <row r="13" spans="1:5" ht="31.5">
      <c r="A13" s="37">
        <v>257</v>
      </c>
      <c r="B13" s="38" t="s">
        <v>51</v>
      </c>
      <c r="C13" s="39" t="s">
        <v>52</v>
      </c>
      <c r="D13" s="45">
        <f t="shared" si="0"/>
        <v>-21548.600000000002</v>
      </c>
      <c r="E13" s="45">
        <f t="shared" si="0"/>
        <v>-4275.599999999999</v>
      </c>
    </row>
    <row r="14" spans="1:5" ht="31.5">
      <c r="A14" s="37">
        <v>257</v>
      </c>
      <c r="B14" s="38" t="s">
        <v>53</v>
      </c>
      <c r="C14" s="39" t="s">
        <v>54</v>
      </c>
      <c r="D14" s="45">
        <f t="shared" si="0"/>
        <v>-21548.600000000002</v>
      </c>
      <c r="E14" s="45">
        <f t="shared" si="0"/>
        <v>-4275.599999999999</v>
      </c>
    </row>
    <row r="15" spans="1:5" ht="31.5">
      <c r="A15" s="40">
        <v>257</v>
      </c>
      <c r="B15" s="41" t="s">
        <v>55</v>
      </c>
      <c r="C15" s="42" t="s">
        <v>56</v>
      </c>
      <c r="D15" s="46">
        <f>-(Доходы!C6)</f>
        <v>-21548.600000000002</v>
      </c>
      <c r="E15" s="47">
        <f>SUM(-Доходы!D6)</f>
        <v>-4275.599999999999</v>
      </c>
    </row>
    <row r="16" spans="1:5" ht="31.5">
      <c r="A16" s="34">
        <v>257</v>
      </c>
      <c r="B16" s="35" t="s">
        <v>57</v>
      </c>
      <c r="C16" s="36" t="s">
        <v>58</v>
      </c>
      <c r="D16" s="44">
        <f aca="true" t="shared" si="1" ref="D16:E18">D17</f>
        <v>35442.28</v>
      </c>
      <c r="E16" s="44">
        <f t="shared" si="1"/>
        <v>3686.67</v>
      </c>
    </row>
    <row r="17" spans="1:5" ht="31.5">
      <c r="A17" s="37">
        <v>257</v>
      </c>
      <c r="B17" s="38" t="s">
        <v>59</v>
      </c>
      <c r="C17" s="39" t="s">
        <v>60</v>
      </c>
      <c r="D17" s="45">
        <f t="shared" si="1"/>
        <v>35442.28</v>
      </c>
      <c r="E17" s="45">
        <f t="shared" si="1"/>
        <v>3686.67</v>
      </c>
    </row>
    <row r="18" spans="1:5" ht="31.5">
      <c r="A18" s="37">
        <v>257</v>
      </c>
      <c r="B18" s="38" t="s">
        <v>61</v>
      </c>
      <c r="C18" s="39" t="s">
        <v>62</v>
      </c>
      <c r="D18" s="45">
        <f t="shared" si="1"/>
        <v>35442.28</v>
      </c>
      <c r="E18" s="45">
        <f t="shared" si="1"/>
        <v>3686.67</v>
      </c>
    </row>
    <row r="19" spans="1:5" ht="31.5">
      <c r="A19" s="40">
        <v>257</v>
      </c>
      <c r="B19" s="41" t="s">
        <v>63</v>
      </c>
      <c r="C19" s="42" t="s">
        <v>64</v>
      </c>
      <c r="D19" s="47">
        <f>SUM(Расходы!G7)</f>
        <v>35442.28</v>
      </c>
      <c r="E19" s="47">
        <f>SUM(Расходы!H7)</f>
        <v>3686.67</v>
      </c>
    </row>
  </sheetData>
  <sheetProtection/>
  <mergeCells count="8">
    <mergeCell ref="C1:E1"/>
    <mergeCell ref="A6:A8"/>
    <mergeCell ref="B6:B8"/>
    <mergeCell ref="A5:E5"/>
    <mergeCell ref="C6:C8"/>
    <mergeCell ref="D6:D8"/>
    <mergeCell ref="E6:E8"/>
    <mergeCell ref="C2:E3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Владелец</cp:lastModifiedBy>
  <cp:lastPrinted>2014-05-22T03:51:53Z</cp:lastPrinted>
  <dcterms:created xsi:type="dcterms:W3CDTF">2009-02-18T11:16:00Z</dcterms:created>
  <dcterms:modified xsi:type="dcterms:W3CDTF">2014-05-22T07:03:29Z</dcterms:modified>
  <cp:category/>
  <cp:version/>
  <cp:contentType/>
  <cp:contentStatus/>
</cp:coreProperties>
</file>